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hidePivotFieldList="1"/>
  <mc:AlternateContent xmlns:mc="http://schemas.openxmlformats.org/markup-compatibility/2006">
    <mc:Choice Requires="x15">
      <x15ac:absPath xmlns:x15ac="http://schemas.microsoft.com/office/spreadsheetml/2010/11/ac" url="/Users/gabrielasaye/Library/CloudStorage/Box-Box/erin@gtcnc.org - Erin Bolinger's Files and Folders/GTC Files and Folders/Commission Meetings/2024 GTC Meetings/EMS/04.11.24/Presentation Items/"/>
    </mc:Choice>
  </mc:AlternateContent>
  <xr:revisionPtr revIDLastSave="0" documentId="13_ncr:1_{07F4141B-07CD-344F-9579-31B19234AAD6}" xr6:coauthVersionLast="47" xr6:coauthVersionMax="47" xr10:uidLastSave="{00000000-0000-0000-0000-000000000000}"/>
  <bookViews>
    <workbookView xWindow="6180" yWindow="500" windowWidth="29660" windowHeight="17080" xr2:uid="{00000000-000D-0000-FFFF-FFFF00000000}"/>
    <workbookView xWindow="1800" yWindow="500" windowWidth="26840" windowHeight="15940" xr2:uid="{E243CF46-20D4-DB4A-9C53-D9D05CA5C8B2}"/>
  </bookViews>
  <sheets>
    <sheet name="PEAK COUNT COMMITTEE REVIEW" sheetId="1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1" i="16" l="1"/>
  <c r="B171" i="16"/>
  <c r="G171" i="16"/>
  <c r="H171" i="16"/>
  <c r="F171" i="16"/>
  <c r="O171" i="16"/>
  <c r="N171" i="16"/>
  <c r="K171" i="16"/>
  <c r="I171" i="16"/>
  <c r="M170" i="16"/>
  <c r="L170" i="16"/>
  <c r="J170" i="16"/>
  <c r="M169" i="16"/>
  <c r="L169" i="16"/>
  <c r="J169" i="16"/>
  <c r="M168" i="16"/>
  <c r="L168" i="16"/>
  <c r="J168" i="16"/>
  <c r="M167" i="16"/>
  <c r="L167" i="16"/>
  <c r="J167" i="16"/>
  <c r="M166" i="16"/>
  <c r="L166" i="16"/>
  <c r="J166" i="16"/>
  <c r="M165" i="16"/>
  <c r="L165" i="16"/>
  <c r="J165" i="16"/>
  <c r="M164" i="16"/>
  <c r="L164" i="16"/>
  <c r="J164" i="16"/>
  <c r="M163" i="16"/>
  <c r="L163" i="16"/>
  <c r="J163" i="16"/>
  <c r="M162" i="16"/>
  <c r="L162" i="16"/>
  <c r="J162" i="16"/>
  <c r="M161" i="16"/>
  <c r="L161" i="16"/>
  <c r="J161" i="16"/>
  <c r="M160" i="16"/>
  <c r="L160" i="16"/>
  <c r="J160" i="16"/>
  <c r="M159" i="16"/>
  <c r="L159" i="16"/>
  <c r="J159" i="16"/>
  <c r="M158" i="16"/>
  <c r="L158" i="16"/>
  <c r="J158" i="16"/>
  <c r="M157" i="16"/>
  <c r="L157" i="16"/>
  <c r="J157" i="16"/>
  <c r="M156" i="16"/>
  <c r="L156" i="16"/>
  <c r="J156" i="16"/>
  <c r="M155" i="16"/>
  <c r="L155" i="16"/>
  <c r="J155" i="16"/>
  <c r="M154" i="16"/>
  <c r="L154" i="16"/>
  <c r="J154" i="16"/>
  <c r="M153" i="16"/>
  <c r="L153" i="16"/>
  <c r="J153" i="16"/>
  <c r="M152" i="16"/>
  <c r="L152" i="16"/>
  <c r="J152" i="16"/>
  <c r="M151" i="16"/>
  <c r="L151" i="16"/>
  <c r="J151" i="16"/>
  <c r="M150" i="16"/>
  <c r="L150" i="16"/>
  <c r="J150" i="16"/>
  <c r="M149" i="16"/>
  <c r="L149" i="16"/>
  <c r="J149" i="16"/>
  <c r="M148" i="16"/>
  <c r="L148" i="16"/>
  <c r="J148" i="16"/>
  <c r="H148" i="16"/>
  <c r="M147" i="16"/>
  <c r="L147" i="16"/>
  <c r="J147" i="16"/>
  <c r="M146" i="16"/>
  <c r="L146" i="16"/>
  <c r="J146" i="16"/>
  <c r="M145" i="16"/>
  <c r="L145" i="16"/>
  <c r="J145" i="16"/>
  <c r="M144" i="16"/>
  <c r="L144" i="16"/>
  <c r="J144" i="16"/>
  <c r="M143" i="16"/>
  <c r="L143" i="16"/>
  <c r="J143" i="16"/>
  <c r="M142" i="16"/>
  <c r="L142" i="16"/>
  <c r="J142" i="16"/>
  <c r="M141" i="16"/>
  <c r="L141" i="16"/>
  <c r="J141" i="16"/>
  <c r="M140" i="16"/>
  <c r="L140" i="16"/>
  <c r="J140" i="16"/>
  <c r="M139" i="16"/>
  <c r="L139" i="16"/>
  <c r="J139" i="16"/>
  <c r="M138" i="16"/>
  <c r="L138" i="16"/>
  <c r="J138" i="16"/>
  <c r="M137" i="16"/>
  <c r="L137" i="16"/>
  <c r="J137" i="16"/>
  <c r="M136" i="16"/>
  <c r="L136" i="16"/>
  <c r="J136" i="16"/>
  <c r="M135" i="16"/>
  <c r="L135" i="16"/>
  <c r="J135" i="16"/>
  <c r="M134" i="16"/>
  <c r="L134" i="16"/>
  <c r="J134" i="16"/>
  <c r="M133" i="16"/>
  <c r="L133" i="16"/>
  <c r="J133" i="16"/>
  <c r="M132" i="16"/>
  <c r="L132" i="16"/>
  <c r="J132" i="16"/>
  <c r="M131" i="16"/>
  <c r="L131" i="16"/>
  <c r="J131" i="16"/>
  <c r="M130" i="16"/>
  <c r="L130" i="16"/>
  <c r="J130" i="16"/>
  <c r="M129" i="16"/>
  <c r="L129" i="16"/>
  <c r="J129" i="16"/>
  <c r="M128" i="16"/>
  <c r="L128" i="16"/>
  <c r="J128" i="16"/>
  <c r="M127" i="16"/>
  <c r="L127" i="16"/>
  <c r="J127" i="16"/>
  <c r="M126" i="16"/>
  <c r="L126" i="16"/>
  <c r="J126" i="16"/>
  <c r="M125" i="16"/>
  <c r="L125" i="16"/>
  <c r="J125" i="16"/>
  <c r="M124" i="16"/>
  <c r="L124" i="16"/>
  <c r="J124" i="16"/>
  <c r="M123" i="16"/>
  <c r="L123" i="16"/>
  <c r="J123" i="16"/>
  <c r="P122" i="16"/>
  <c r="P171" i="16" s="1"/>
  <c r="M122" i="16"/>
  <c r="L122" i="16"/>
  <c r="J122" i="16"/>
  <c r="M121" i="16"/>
  <c r="L121" i="16"/>
  <c r="J121" i="16"/>
  <c r="M120" i="16"/>
  <c r="L120" i="16"/>
  <c r="J120" i="16"/>
  <c r="M119" i="16"/>
  <c r="L119" i="16"/>
  <c r="J119" i="16"/>
  <c r="M118" i="16"/>
  <c r="L118" i="16"/>
  <c r="J118" i="16"/>
  <c r="M117" i="16"/>
  <c r="L117" i="16"/>
  <c r="J117" i="16"/>
  <c r="H117" i="16"/>
  <c r="M116" i="16"/>
  <c r="L116" i="16"/>
  <c r="J116" i="16"/>
  <c r="M115" i="16"/>
  <c r="L115" i="16"/>
  <c r="J115" i="16"/>
  <c r="H115" i="16"/>
  <c r="M114" i="16"/>
  <c r="L114" i="16"/>
  <c r="J114" i="16"/>
  <c r="H114" i="16"/>
  <c r="M113" i="16"/>
  <c r="L113" i="16"/>
  <c r="J113" i="16"/>
  <c r="H113" i="16"/>
  <c r="M112" i="16"/>
  <c r="L112" i="16"/>
  <c r="J112" i="16"/>
  <c r="M111" i="16"/>
  <c r="L111" i="16"/>
  <c r="J111" i="16"/>
  <c r="M110" i="16"/>
  <c r="L110" i="16"/>
  <c r="J110" i="16"/>
  <c r="M109" i="16"/>
  <c r="L109" i="16"/>
  <c r="J109" i="16"/>
  <c r="M108" i="16"/>
  <c r="L108" i="16"/>
  <c r="J108" i="16"/>
  <c r="M107" i="16"/>
  <c r="L107" i="16"/>
  <c r="J107" i="16"/>
  <c r="M106" i="16"/>
  <c r="L106" i="16"/>
  <c r="J106" i="16"/>
  <c r="M105" i="16"/>
  <c r="L105" i="16"/>
  <c r="J105" i="16"/>
  <c r="M104" i="16"/>
  <c r="L104" i="16"/>
  <c r="J104" i="16"/>
  <c r="H104" i="16"/>
  <c r="M103" i="16"/>
  <c r="L103" i="16"/>
  <c r="J103" i="16"/>
  <c r="M102" i="16"/>
  <c r="L102" i="16"/>
  <c r="J102" i="16"/>
  <c r="M101" i="16"/>
  <c r="L101" i="16"/>
  <c r="J101" i="16"/>
  <c r="M100" i="16"/>
  <c r="L100" i="16"/>
  <c r="J100" i="16"/>
  <c r="M99" i="16"/>
  <c r="L99" i="16"/>
  <c r="J99" i="16"/>
  <c r="M98" i="16"/>
  <c r="L98" i="16"/>
  <c r="J98" i="16"/>
  <c r="M97" i="16"/>
  <c r="L97" i="16"/>
  <c r="J97" i="16"/>
  <c r="M96" i="16"/>
  <c r="L96" i="16"/>
  <c r="J96" i="16"/>
  <c r="M95" i="16"/>
  <c r="L95" i="16"/>
  <c r="J95" i="16"/>
  <c r="M94" i="16"/>
  <c r="L94" i="16"/>
  <c r="J94" i="16"/>
  <c r="M93" i="16"/>
  <c r="L93" i="16"/>
  <c r="J93" i="16"/>
  <c r="M92" i="16"/>
  <c r="L92" i="16"/>
  <c r="J92" i="16"/>
  <c r="M91" i="16"/>
  <c r="L91" i="16"/>
  <c r="J91" i="16"/>
  <c r="M90" i="16"/>
  <c r="L90" i="16"/>
  <c r="J90" i="16"/>
  <c r="M89" i="16"/>
  <c r="L89" i="16"/>
  <c r="J89" i="16"/>
  <c r="M88" i="16"/>
  <c r="L88" i="16"/>
  <c r="J88" i="16"/>
  <c r="M87" i="16"/>
  <c r="L87" i="16"/>
  <c r="J87" i="16"/>
  <c r="M86" i="16"/>
  <c r="L86" i="16"/>
  <c r="J86" i="16"/>
  <c r="M85" i="16"/>
  <c r="L85" i="16"/>
  <c r="J85" i="16"/>
  <c r="M84" i="16"/>
  <c r="L84" i="16"/>
  <c r="J84" i="16"/>
  <c r="M83" i="16"/>
  <c r="L83" i="16"/>
  <c r="J83" i="16"/>
  <c r="M82" i="16"/>
  <c r="L82" i="16"/>
  <c r="J82" i="16"/>
  <c r="M81" i="16"/>
  <c r="L81" i="16"/>
  <c r="J81" i="16"/>
  <c r="M80" i="16"/>
  <c r="L80" i="16"/>
  <c r="J80" i="16"/>
  <c r="M79" i="16"/>
  <c r="L79" i="16"/>
  <c r="J79" i="16"/>
  <c r="M78" i="16"/>
  <c r="L78" i="16"/>
  <c r="J78" i="16"/>
  <c r="M77" i="16"/>
  <c r="L77" i="16"/>
  <c r="J77" i="16"/>
  <c r="M76" i="16"/>
  <c r="L76" i="16"/>
  <c r="J76" i="16"/>
  <c r="M75" i="16"/>
  <c r="L75" i="16"/>
  <c r="J75" i="16"/>
  <c r="M74" i="16"/>
  <c r="L74" i="16"/>
  <c r="J74" i="16"/>
  <c r="M73" i="16"/>
  <c r="L73" i="16"/>
  <c r="J73" i="16"/>
  <c r="M72" i="16"/>
  <c r="L72" i="16"/>
  <c r="J72" i="16"/>
  <c r="M71" i="16"/>
  <c r="L71" i="16"/>
  <c r="J71" i="16"/>
  <c r="M70" i="16"/>
  <c r="L70" i="16"/>
  <c r="J70" i="16"/>
  <c r="M69" i="16"/>
  <c r="L69" i="16"/>
  <c r="J69" i="16"/>
  <c r="H69" i="16"/>
  <c r="M68" i="16"/>
  <c r="L68" i="16"/>
  <c r="J68" i="16"/>
  <c r="M67" i="16"/>
  <c r="L67" i="16"/>
  <c r="J67" i="16"/>
  <c r="M66" i="16"/>
  <c r="L66" i="16"/>
  <c r="J66" i="16"/>
  <c r="M65" i="16"/>
  <c r="L65" i="16"/>
  <c r="J65" i="16"/>
  <c r="M64" i="16"/>
  <c r="L64" i="16"/>
  <c r="J64" i="16"/>
  <c r="M63" i="16"/>
  <c r="L63" i="16"/>
  <c r="J63" i="16"/>
  <c r="M62" i="16"/>
  <c r="L62" i="16"/>
  <c r="J62" i="16"/>
  <c r="M61" i="16"/>
  <c r="L61" i="16"/>
  <c r="J61" i="16"/>
  <c r="M60" i="16"/>
  <c r="L60" i="16"/>
  <c r="J60" i="16"/>
  <c r="M59" i="16"/>
  <c r="L59" i="16"/>
  <c r="J59" i="16"/>
  <c r="M58" i="16"/>
  <c r="L58" i="16"/>
  <c r="J58" i="16"/>
  <c r="M57" i="16"/>
  <c r="L57" i="16"/>
  <c r="J57" i="16"/>
  <c r="M56" i="16"/>
  <c r="L56" i="16"/>
  <c r="J56" i="16"/>
  <c r="M55" i="16"/>
  <c r="L55" i="16"/>
  <c r="J55" i="16"/>
  <c r="M54" i="16"/>
  <c r="L54" i="16"/>
  <c r="J54" i="16"/>
  <c r="M53" i="16"/>
  <c r="L53" i="16"/>
  <c r="J53" i="16"/>
  <c r="M52" i="16"/>
  <c r="L52" i="16"/>
  <c r="J52" i="16"/>
  <c r="M51" i="16"/>
  <c r="L51" i="16"/>
  <c r="J51" i="16"/>
  <c r="M50" i="16"/>
  <c r="L50" i="16"/>
  <c r="J50" i="16"/>
  <c r="M49" i="16"/>
  <c r="L49" i="16"/>
  <c r="J49" i="16"/>
  <c r="M48" i="16"/>
  <c r="L48" i="16"/>
  <c r="J48" i="16"/>
  <c r="M47" i="16"/>
  <c r="L47" i="16"/>
  <c r="J47" i="16"/>
  <c r="M46" i="16"/>
  <c r="L46" i="16"/>
  <c r="J46" i="16"/>
  <c r="M45" i="16"/>
  <c r="L45" i="16"/>
  <c r="J45" i="16"/>
  <c r="M44" i="16"/>
  <c r="L44" i="16"/>
  <c r="J44" i="16"/>
  <c r="M43" i="16"/>
  <c r="L43" i="16"/>
  <c r="J43" i="16"/>
  <c r="M42" i="16"/>
  <c r="L42" i="16"/>
  <c r="J42" i="16"/>
  <c r="M41" i="16"/>
  <c r="L41" i="16"/>
  <c r="J41" i="16"/>
  <c r="M40" i="16"/>
  <c r="L40" i="16"/>
  <c r="J40" i="16"/>
  <c r="M39" i="16"/>
  <c r="L39" i="16"/>
  <c r="J39" i="16"/>
  <c r="M38" i="16"/>
  <c r="L38" i="16"/>
  <c r="J38" i="16"/>
  <c r="M37" i="16"/>
  <c r="L37" i="16"/>
  <c r="J37" i="16"/>
  <c r="M36" i="16"/>
  <c r="L36" i="16"/>
  <c r="J36" i="16"/>
  <c r="M35" i="16"/>
  <c r="L35" i="16"/>
  <c r="J35" i="16"/>
  <c r="M34" i="16"/>
  <c r="L34" i="16"/>
  <c r="J34" i="16"/>
  <c r="M33" i="16"/>
  <c r="L33" i="16"/>
  <c r="J33" i="16"/>
  <c r="M32" i="16"/>
  <c r="L32" i="16"/>
  <c r="J32" i="16"/>
  <c r="M31" i="16"/>
  <c r="L31" i="16"/>
  <c r="J31" i="16"/>
  <c r="H31" i="16"/>
  <c r="M30" i="16"/>
  <c r="L30" i="16"/>
  <c r="J30" i="16"/>
  <c r="M29" i="16"/>
  <c r="L29" i="16"/>
  <c r="J29" i="16"/>
  <c r="M28" i="16"/>
  <c r="L28" i="16"/>
  <c r="J28" i="16"/>
  <c r="M27" i="16"/>
  <c r="L27" i="16"/>
  <c r="J27" i="16"/>
  <c r="M26" i="16"/>
  <c r="L26" i="16"/>
  <c r="J26" i="16"/>
  <c r="M25" i="16"/>
  <c r="L25" i="16"/>
  <c r="J25" i="16"/>
  <c r="H25" i="16"/>
  <c r="M24" i="16"/>
  <c r="L24" i="16"/>
  <c r="J24" i="16"/>
  <c r="M23" i="16"/>
  <c r="L23" i="16"/>
  <c r="J23" i="16"/>
  <c r="M22" i="16"/>
  <c r="L22" i="16"/>
  <c r="J22" i="16"/>
  <c r="M21" i="16"/>
  <c r="L21" i="16"/>
  <c r="J21" i="16"/>
  <c r="M20" i="16"/>
  <c r="L20" i="16"/>
  <c r="J20" i="16"/>
  <c r="M19" i="16"/>
  <c r="L19" i="16"/>
  <c r="J19" i="16"/>
  <c r="M18" i="16"/>
  <c r="L18" i="16"/>
  <c r="J18" i="16"/>
  <c r="M17" i="16"/>
  <c r="L17" i="16"/>
  <c r="J17" i="16"/>
  <c r="M16" i="16"/>
  <c r="L16" i="16"/>
  <c r="J16" i="16"/>
  <c r="M15" i="16"/>
  <c r="L15" i="16"/>
  <c r="J15" i="16"/>
  <c r="M14" i="16"/>
  <c r="L14" i="16"/>
  <c r="J14" i="16"/>
  <c r="M13" i="16"/>
  <c r="L13" i="16"/>
  <c r="J13" i="16"/>
  <c r="M12" i="16"/>
  <c r="L12" i="16"/>
  <c r="J12" i="16"/>
  <c r="M11" i="16"/>
  <c r="L11" i="16"/>
  <c r="J11" i="16"/>
  <c r="M10" i="16"/>
  <c r="L10" i="16"/>
  <c r="J10" i="16"/>
  <c r="M9" i="16"/>
  <c r="L9" i="16"/>
  <c r="J9" i="16"/>
  <c r="M8" i="16"/>
  <c r="L8" i="16"/>
  <c r="J8" i="16"/>
  <c r="M7" i="16"/>
  <c r="L7" i="16"/>
  <c r="J7" i="16"/>
  <c r="M6" i="16"/>
  <c r="M171" i="16" s="1"/>
  <c r="L6" i="16"/>
  <c r="J6" i="16"/>
  <c r="J171" i="16" l="1"/>
  <c r="L171" i="16"/>
</calcChain>
</file>

<file path=xl/sharedStrings.xml><?xml version="1.0" encoding="utf-8"?>
<sst xmlns="http://schemas.openxmlformats.org/spreadsheetml/2006/main" count="694" uniqueCount="449">
  <si>
    <t>REGION</t>
  </si>
  <si>
    <t>AGENCY</t>
  </si>
  <si>
    <t>COUNTY</t>
  </si>
  <si>
    <t>TOTAL ELIGIBLE</t>
  </si>
  <si>
    <t>TOTAL PAYMENT</t>
  </si>
  <si>
    <t>EQUIPMENT PURCHASED</t>
  </si>
  <si>
    <t>Metro Atlanta</t>
  </si>
  <si>
    <t>Bartow</t>
  </si>
  <si>
    <t>STAIR CHAIR.</t>
  </si>
  <si>
    <t>Bartow County Fire</t>
  </si>
  <si>
    <t>LUCAS 3.</t>
  </si>
  <si>
    <t>Puckett EMS</t>
  </si>
  <si>
    <t>Catoosa</t>
  </si>
  <si>
    <t>LUCAS SUCTION CUPS. LUCAS STRAPS. BACKBOARD STRAPS. IV CATHETERS. GLUCOSE TEST STRIPS. HEAD IMMOBILIZER. ELECTRODE. SYRINGE. GLUCAGON KIT. GLUCOSE GEL.</t>
  </si>
  <si>
    <t>Atrium Floyd EMS</t>
  </si>
  <si>
    <t>Chattooga</t>
  </si>
  <si>
    <t>VALVE SET. FLOW SENSOR. TOURNIQUET. GAUZE.</t>
  </si>
  <si>
    <t>Cherokee County Emergency Services</t>
  </si>
  <si>
    <t>Cherokee</t>
  </si>
  <si>
    <t>LUCAS DEVICES.</t>
  </si>
  <si>
    <t>Dade County EMS</t>
  </si>
  <si>
    <t>Dade</t>
  </si>
  <si>
    <t>PORTABLE RADIOS.</t>
  </si>
  <si>
    <t>CHI Memorial Hospital EMS</t>
  </si>
  <si>
    <t>Fannin County Fire and EMS</t>
  </si>
  <si>
    <t>Fannin</t>
  </si>
  <si>
    <t>IO NEEDLE. RAINBOW CABLE. DCI SENSOR. SP02 PEDI SINGLE USE. ZOLL LIFEBRAND. STAT PCK FULL KIT.</t>
  </si>
  <si>
    <t>Floyd</t>
  </si>
  <si>
    <t>VENT. LARYNGOSCOPE. VALVE SET. FLOW SENSOR.</t>
  </si>
  <si>
    <t>Redmond Regional EMS</t>
  </si>
  <si>
    <t>CHILD RESTRAINTS. TERMOMETER. TRAINING HEAD. IO TRAINING BLOCK.</t>
  </si>
  <si>
    <t>Gilmer County Fire and EMS</t>
  </si>
  <si>
    <t>Gilmer</t>
  </si>
  <si>
    <t>TOUGH BOOK. INFUSION PUMP KIT.</t>
  </si>
  <si>
    <t>Gordon County Ambulance-Adventist</t>
  </si>
  <si>
    <t>Gordon</t>
  </si>
  <si>
    <t>BACKBOARDS. FLUID WARMER. MOBILE RADIO.</t>
  </si>
  <si>
    <t>Ambucare, LLC</t>
  </si>
  <si>
    <t>Haralson</t>
  </si>
  <si>
    <t>IV WARMER. IO NEEDLE. LARYNGOSCOPE. LARYNGOSCOPE BATTERY.</t>
  </si>
  <si>
    <t>Adventist Health</t>
  </si>
  <si>
    <t>Murray</t>
  </si>
  <si>
    <t>STAIR CHAIR. TWO WAY RADIO.</t>
  </si>
  <si>
    <t>Paulding</t>
  </si>
  <si>
    <t>Pickens County EMS</t>
  </si>
  <si>
    <t>Pickens</t>
  </si>
  <si>
    <t>ADULT AIRWAY TRAINER. MANIKIN. ALS TRAINER. MOULAGE KIT. BLS/ALS SYSTEM. CPR ELECTRODE.</t>
  </si>
  <si>
    <t>Polk</t>
  </si>
  <si>
    <t>CHI Memorial Hospital EMS/Walker County Fire</t>
  </si>
  <si>
    <t>Walker</t>
  </si>
  <si>
    <t>IO NEEDLES. MAINIKIN.</t>
  </si>
  <si>
    <t>Hamilton EMS</t>
  </si>
  <si>
    <t>Whitfield</t>
  </si>
  <si>
    <t>IO NEEDLES. TOURNIQUETS. CAPNOLINE. QUICK TRACH. CPAP. OX SENSORS.</t>
  </si>
  <si>
    <t>Banks County Fire and EMS</t>
  </si>
  <si>
    <t>Banks</t>
  </si>
  <si>
    <t>CURAPLEX QUICK CONNECT. STRETCHER STRAP.</t>
  </si>
  <si>
    <t>Dawson County Emergency Services</t>
  </si>
  <si>
    <t>Dawson</t>
  </si>
  <si>
    <t>CAREVENT ALS. DISPOSABLE. VENT CIRCUITS.</t>
  </si>
  <si>
    <t>Central Emergency Med Services Inc</t>
  </si>
  <si>
    <t>Forsyth</t>
  </si>
  <si>
    <t>LARYNGOSCOPE.</t>
  </si>
  <si>
    <t>Franklin County EMS</t>
  </si>
  <si>
    <t>Franklin</t>
  </si>
  <si>
    <t>IPAD. TABLET MOUNT. IPAD CASE. IO NEEDLES. SPLINT. BINDER. TOURNIQUET.</t>
  </si>
  <si>
    <t>Habersham County EMS</t>
  </si>
  <si>
    <t>Habersham</t>
  </si>
  <si>
    <t>MED VAULT. BLANKET WARMER. IV WARMER.</t>
  </si>
  <si>
    <t>Hall County Fire Services</t>
  </si>
  <si>
    <t>Hall</t>
  </si>
  <si>
    <t>IO NEEDLES. IO STABILIZERS.</t>
  </si>
  <si>
    <t>Hart County EMS</t>
  </si>
  <si>
    <t>Hart</t>
  </si>
  <si>
    <t>PEDI IMMOBILIZERS. PEDIATRIC KIT. TABLETS. KEY PADS. TRAUMA BAG. SPLINT STRETCHERS. INTUBATION BAG.</t>
  </si>
  <si>
    <t>Lumpkin County Emergency Services</t>
  </si>
  <si>
    <t>Lumpkin</t>
  </si>
  <si>
    <t>SMART BOARD COLLABORATION FOR TRAINING. BINDER LIFT.</t>
  </si>
  <si>
    <t>Rabun County EMS</t>
  </si>
  <si>
    <t>Rabun</t>
  </si>
  <si>
    <t>2011 CABLES. OXIMETER. GAUZE. CAPRO ADAPTER. LARYNGOSCOPE HANDLE. LARYNGOSCOPE BLADES.</t>
  </si>
  <si>
    <t>Stephens County Emergency Medical Services</t>
  </si>
  <si>
    <t>Stephens</t>
  </si>
  <si>
    <t>TRANSACTION SPLINT. QUICK CLOT. PATIENT MOVER. ET TUBE HOLDER. NASAL ATOMIZATION DEVICE. EXTRICATION COLLAR. ET BOUGIE. FLUID WARMER. SUCTION UNIT BATTERY. NEUMOTHORAX DEVICE. SHARPS CONTAINER. CPAP NEB.</t>
  </si>
  <si>
    <t>Towns County EMS</t>
  </si>
  <si>
    <t>Towns</t>
  </si>
  <si>
    <t>APPLE IPAD. KEYBOARD. SCREEN PROTECTOR. LUCAS BATTERY. LUCAS BATTERY CHARGER.</t>
  </si>
  <si>
    <t>UNION GENERAL AMBULANCE SERVICE, INC</t>
  </si>
  <si>
    <t>Union</t>
  </si>
  <si>
    <t>BATTERY. LUCAS STRAPS. OXIMETER. PELVIC BINDER. THEMOMETER.</t>
  </si>
  <si>
    <t>White County | Northeast Georgia Physicians Group, INC</t>
  </si>
  <si>
    <t>White</t>
  </si>
  <si>
    <t>BLOOD WARMER KIT. BLOOD WARMING DRIP SETS. WARMING BLANKETS.</t>
  </si>
  <si>
    <t>City of Forest Park Fire EMS</t>
  </si>
  <si>
    <t>Clayton</t>
  </si>
  <si>
    <t>VENTILATORS.</t>
  </si>
  <si>
    <t>City of Morrow Fire and EMS</t>
  </si>
  <si>
    <t>CATHETER. KETOROLAC VIAL. CHART PAPER. IV SOLUTION. SUCTION KIT. SUCTION CANISTER. IV FLUSH. GLOVES.</t>
  </si>
  <si>
    <t>Clayton County Fire and Emergency Services</t>
  </si>
  <si>
    <t>SCOPE. PULSE OXIMETER. IO NEEDLE. STABILIZER.</t>
  </si>
  <si>
    <t>Cobb</t>
  </si>
  <si>
    <t>STAIR CHAIR STRAPS. PEDI-MATE TRANSPORT DEVICES. DRUG CELLS. IO NEEDLES. MEDICAL SUPPLIES. FLUIDS AND RX.</t>
  </si>
  <si>
    <t>Dekalb County Fire</t>
  </si>
  <si>
    <t>Dekalb</t>
  </si>
  <si>
    <t>OXIMETERS. CHILD RESTRAINTS.</t>
  </si>
  <si>
    <t>American Medical Response</t>
  </si>
  <si>
    <t>LUCAS CPR SYSTEM. TOURNIQUET. LARYNGOSCOPE.</t>
  </si>
  <si>
    <t>Douglas County Fire and EMS</t>
  </si>
  <si>
    <t>Douglas</t>
  </si>
  <si>
    <t>COMBI CAMERA. WOUND PACKING. NEEDLES DECOMPRESSION.</t>
  </si>
  <si>
    <t>Atlanta Fire Rescue Department</t>
  </si>
  <si>
    <t>Fulton</t>
  </si>
  <si>
    <t>TOURNIQUET.</t>
  </si>
  <si>
    <t>NARCOTICS SAFE</t>
  </si>
  <si>
    <t>City of Hapeville</t>
  </si>
  <si>
    <t>TRAINER HEAD. INFANT TRAINER.</t>
  </si>
  <si>
    <t>Grady EMS</t>
  </si>
  <si>
    <t>FLUID WARMER. FLUID WARMER BATTERY. COMPACT DISPOSABLE UNIT. EMT COOLER. VIP SET. FLUID INFUSER. LOGTAG TEMPERATURE RECORDER. LOGTAG DOCKING STATION. QUICKTRACH. SUCTION UNIT. VIDEO LARYNGOSCOPE. SHEATH. STAIR CHAIR. STAIR CHAIR BATTERY.</t>
  </si>
  <si>
    <t>Gwinnett County Fire/EMS</t>
  </si>
  <si>
    <t>Gwinnett</t>
  </si>
  <si>
    <t>IO TOOL. IO NEEDLE. TOURNIQUET. SPLINT. CPAP. CAPNOGRAPHY. CAPNOGRAPHY LINES.</t>
  </si>
  <si>
    <t>National EMS</t>
  </si>
  <si>
    <t>Newton</t>
  </si>
  <si>
    <t>NARCOTIC CASE. LUCAS CASE. PHARMACY BOX. X CASE. AIRWAY PRO. MONITOR BATTERY.</t>
  </si>
  <si>
    <t>Rockdale</t>
  </si>
  <si>
    <t>JUMP BAGS. SCOOP STRETCHER. MONITOR BATTERY. SUCTION UNIT. PHARMACY BOX.</t>
  </si>
  <si>
    <t>Butts County Fire Department</t>
  </si>
  <si>
    <t>Butts</t>
  </si>
  <si>
    <t>JUMP BAGS. MANNEQUINS. IO TRAINER. IO SIMULATOR.</t>
  </si>
  <si>
    <t>West Georgia Ambulance Service</t>
  </si>
  <si>
    <t>Carroll</t>
  </si>
  <si>
    <t>JUMP BAG. INTUBATION ROLL.</t>
  </si>
  <si>
    <t>Coweta County EMS</t>
  </si>
  <si>
    <t>Coweta</t>
  </si>
  <si>
    <t>SpO2 SENSOR. IO NEEDLES. LARYNGOSCOPE. PELVIC SLING. SAMPLING LINE. NASAL CANNULA. TOURNIQUET. CHEST SEAL. CPAP. ELECTRODES. IV START KITS. TEST STRIPS. GLOVES. BAG MASK RESUSCITATOR. SODIUM CHLORIDE BAG.</t>
  </si>
  <si>
    <t>Fayette County Department of Fire Services &amp; Emergency Services</t>
  </si>
  <si>
    <t>Fayette</t>
  </si>
  <si>
    <t>CHILD RESTRAINTS. PULS OX.</t>
  </si>
  <si>
    <t>Peachtree City Fire Department</t>
  </si>
  <si>
    <t>APPLE IPAD. RADIO BATTERIES</t>
  </si>
  <si>
    <t>Heard County Emergency Services</t>
  </si>
  <si>
    <t>Heard</t>
  </si>
  <si>
    <t>SUCTION UNIT CASE. IO NEEDLES. IO POWER DRIVER. CAPNO KIT. CANOLINE MULTIPACK. CATHETER.</t>
  </si>
  <si>
    <t>Henry County Fire Rescue</t>
  </si>
  <si>
    <t>Henry</t>
  </si>
  <si>
    <t>TOURNIQUET. SLING. SUCTION UNIT. JUMP BAG. CARDIAC BAG</t>
  </si>
  <si>
    <t>AmeriPro EMS</t>
  </si>
  <si>
    <t>Lamar</t>
  </si>
  <si>
    <t>STAIR CHAIR</t>
  </si>
  <si>
    <t>Meriwether County EMS</t>
  </si>
  <si>
    <t>Meriwether</t>
  </si>
  <si>
    <t>IO POWERDRIVER. IO NEEDLES. POWER CORD. PAK BATTERY. AIRWAY TRAINER. TABLET KEYBOARD.</t>
  </si>
  <si>
    <t>Pike</t>
  </si>
  <si>
    <t>Spalding Regional Medical Center EMS</t>
  </si>
  <si>
    <t>Spalding</t>
  </si>
  <si>
    <t>DRUG BOX. SUCTION UNIT.  RX WARMER. INCUBATION CAMERA. TRANSPORT CHAIR. PEDI BOARD. INFANT IMMOBILIZER. SPINEBOARD.</t>
  </si>
  <si>
    <t>Troup</t>
  </si>
  <si>
    <t>IO NEEDLES. STABILIZER KIT. CPAP UNITS. IO DRIVERS. PROBES. NARCOTICS SAFE. PORTABLE RADIOS.</t>
  </si>
  <si>
    <t>West Point Fire Department</t>
  </si>
  <si>
    <t>VIDEO LARYNGOSCOPE. SPLINTS. BACKBOARD. STRAPS. NEEDLE DECOMPRESSION. TRANSPORT CHAIR. PATIENT TRANSPORT. LANCETS.</t>
  </si>
  <si>
    <t>Upson</t>
  </si>
  <si>
    <t>Atrium Health Navicent EMS</t>
  </si>
  <si>
    <t>Baldwin</t>
  </si>
  <si>
    <t>IPADS.</t>
  </si>
  <si>
    <t>Bibb</t>
  </si>
  <si>
    <t>Community Ambulance MGAS Holdings, INC</t>
  </si>
  <si>
    <t>PRO XT MTS STRETCHERS.</t>
  </si>
  <si>
    <t>Heartland EMS</t>
  </si>
  <si>
    <t>Bleckley</t>
  </si>
  <si>
    <t>CLEARVUE KIT. COMMAND SYSTEM FIELD GUIDE. FIELD GUIDE. TRAUMA SHEARS.</t>
  </si>
  <si>
    <t>Crawford</t>
  </si>
  <si>
    <t>IO NEEDLES.</t>
  </si>
  <si>
    <t>Dodge County EMS</t>
  </si>
  <si>
    <t>Dodge</t>
  </si>
  <si>
    <t>IO NEEDLES. AIRWAY MANNEQUIN.</t>
  </si>
  <si>
    <t>Hancock County EMS</t>
  </si>
  <si>
    <t>Hancock</t>
  </si>
  <si>
    <t>Houston County EMS</t>
  </si>
  <si>
    <t>Houston</t>
  </si>
  <si>
    <t>PULSE OXIMETER. CARRYING CASES. OXIMETER SENSORS.</t>
  </si>
  <si>
    <t>Jasper County EMS</t>
  </si>
  <si>
    <t>Jasper</t>
  </si>
  <si>
    <t>IO POWER DRIVER. IO NEEDLE. THERMOMETER. PULSE OX.</t>
  </si>
  <si>
    <t>Johnson County EMS</t>
  </si>
  <si>
    <t>Johnson</t>
  </si>
  <si>
    <t>VEIN FINDER. AIRWAY TRAINER. TORNIQUET.</t>
  </si>
  <si>
    <t>Atrium Helath Navicent EMS</t>
  </si>
  <si>
    <t>Jones</t>
  </si>
  <si>
    <t>Laurens County EMS</t>
  </si>
  <si>
    <t>Laurens</t>
  </si>
  <si>
    <t>LARYNGOSCOPE</t>
  </si>
  <si>
    <t>Monroe County EMS</t>
  </si>
  <si>
    <t>Monroe</t>
  </si>
  <si>
    <t>MANOMETER. CPAP. EMS MULTI TOOL. PELVIC BINDER.</t>
  </si>
  <si>
    <t>Montgomery-Toombs-Montgomery EMS</t>
  </si>
  <si>
    <t>Montgomery</t>
  </si>
  <si>
    <t>MEDICAL SUPPORT UNIT ENCLOSED TRAILER</t>
  </si>
  <si>
    <t>Peach County</t>
  </si>
  <si>
    <t>Peach</t>
  </si>
  <si>
    <t>HANDHELD RADIO</t>
  </si>
  <si>
    <t>Pulaski</t>
  </si>
  <si>
    <t>CLEARVUE KIT. FIELD GUIDE.</t>
  </si>
  <si>
    <t>Putnam County EMS</t>
  </si>
  <si>
    <t>Putnam</t>
  </si>
  <si>
    <t>IO NEEDLES. SUCTION UNIT. OXIMETER.</t>
  </si>
  <si>
    <t>Treutlen</t>
  </si>
  <si>
    <t>Twiggs</t>
  </si>
  <si>
    <t>Washington County EMS</t>
  </si>
  <si>
    <t>Washington</t>
  </si>
  <si>
    <t>LUCAS 3.1</t>
  </si>
  <si>
    <t>Wheeler County Ambulance Service</t>
  </si>
  <si>
    <t>Wheeler</t>
  </si>
  <si>
    <t>ADULT BVM. GAUZE. LNCS. CHEST SEALS. CAPNOGRAPHY. BANDAGE. BLADES.</t>
  </si>
  <si>
    <t>Wilcox County EMS</t>
  </si>
  <si>
    <t>Wilcox</t>
  </si>
  <si>
    <t>FLUID WARMERS. OX PROBES. CPAP. CAPNOGRAPHY. PELVIC SLING.</t>
  </si>
  <si>
    <t>Wilkinson</t>
  </si>
  <si>
    <t>Burke County EMA</t>
  </si>
  <si>
    <t>Burke</t>
  </si>
  <si>
    <t>Gold Cross EMS, INC</t>
  </si>
  <si>
    <t>Columbia</t>
  </si>
  <si>
    <t>EZ IO. IO NEDLES.</t>
  </si>
  <si>
    <t>Emanuel County EMS</t>
  </si>
  <si>
    <t>Emanuel</t>
  </si>
  <si>
    <t>NEEDLES. QUICK CLOT. SUPRAGLOTTIC AIRWAY. ET TUBE INTRODUCER. UNFUSION BAGS. CAPOLINE. GAUZE.</t>
  </si>
  <si>
    <t>Jefferson</t>
  </si>
  <si>
    <t>EZ IO NEEDLES. IO NEEDLES.</t>
  </si>
  <si>
    <t>Jenkins County Ambulance Service</t>
  </si>
  <si>
    <t>Jenkins</t>
  </si>
  <si>
    <t>VENTILATOR</t>
  </si>
  <si>
    <t>Lincoln County OES</t>
  </si>
  <si>
    <t>Lincoln</t>
  </si>
  <si>
    <t>IO NEEDLE. GLOVES. NASAL CANNULA. LANCET. SPLINT. IV SOLUTION. CATHETER. ELECTRODES. DRESSING. BANDAGES. MASK. BODY BAGS. SUCTION TUBING. MEGA MOVER.</t>
  </si>
  <si>
    <t>McDuffie County EMS</t>
  </si>
  <si>
    <t>McDuffie</t>
  </si>
  <si>
    <t>LAPTOP</t>
  </si>
  <si>
    <t>Richmond</t>
  </si>
  <si>
    <t>STRYKER LUCA 3.</t>
  </si>
  <si>
    <t>Screven County EMS</t>
  </si>
  <si>
    <t>Screven</t>
  </si>
  <si>
    <t>FORCEPS. GAUZE. IGEL. BLADER. CATHETER. MED SPEC COMBO KIT. SPLINT.</t>
  </si>
  <si>
    <t>Warren County EMS</t>
  </si>
  <si>
    <t>Warren</t>
  </si>
  <si>
    <t>STRETCHER  BATTERY. STRETCHER BATTERY CHARGER. IO POWER DRIVER. IO STABILIZERS.</t>
  </si>
  <si>
    <t>Wilkes County EMS</t>
  </si>
  <si>
    <t>Wilkes</t>
  </si>
  <si>
    <t>WASHER. DRYER. IO NEEDLES. EZ STABILIZER.</t>
  </si>
  <si>
    <t>Unified Government of Cusseta-Chattahoochee County EMS</t>
  </si>
  <si>
    <t>Chattahoochee</t>
  </si>
  <si>
    <t>SCOOP STRETCHER.</t>
  </si>
  <si>
    <t>Clay</t>
  </si>
  <si>
    <t>Harris County EMS</t>
  </si>
  <si>
    <t>Harris</t>
  </si>
  <si>
    <t>PULSE OXIMETER. BACKBOARD. TRAUMA KIT. CPAP. BACK BOARD. IMMOBILIZER. LITTER. LITTER STRAPS.</t>
  </si>
  <si>
    <t>Macon County EMS</t>
  </si>
  <si>
    <t>Macon</t>
  </si>
  <si>
    <t>SUCTION UNIT. THERMOMETER. INFUSION BAG. SPINE BOARD. OXIMETER.</t>
  </si>
  <si>
    <t>Marion County EMS</t>
  </si>
  <si>
    <t>Marion</t>
  </si>
  <si>
    <t>STRYKER STAIR CHAIR</t>
  </si>
  <si>
    <t>Columbus Fire and Emergency Medical Services</t>
  </si>
  <si>
    <t>Muscogee</t>
  </si>
  <si>
    <t>PORTABLE SUCTION UNIT. AC CORD. NEEDLE DECOMPRESSION KIT.</t>
  </si>
  <si>
    <t>EMS Care Ambulance</t>
  </si>
  <si>
    <t>APPLE IPAD.</t>
  </si>
  <si>
    <t>STRETCHER.</t>
  </si>
  <si>
    <t>Quitman</t>
  </si>
  <si>
    <t>Randolph</t>
  </si>
  <si>
    <t>Schley County EMS</t>
  </si>
  <si>
    <t>Schley</t>
  </si>
  <si>
    <t>CANNULA NASAL. PULSE OX. LARYNGOSCOPE HANDLE.</t>
  </si>
  <si>
    <t>Stewart County EMS</t>
  </si>
  <si>
    <t>Stewart</t>
  </si>
  <si>
    <t>STRYER CHAIR. HED SUPPORT.</t>
  </si>
  <si>
    <t>Talbot County EMS</t>
  </si>
  <si>
    <t>Talbot</t>
  </si>
  <si>
    <t>IPAD. JUMP BAG. I JEL.</t>
  </si>
  <si>
    <t>Taylor County EMS</t>
  </si>
  <si>
    <t>Taylor</t>
  </si>
  <si>
    <t>WARMERS. BACK BOARD. TOURNIQUET</t>
  </si>
  <si>
    <t>Webster County Fire/EMS</t>
  </si>
  <si>
    <t>Webster</t>
  </si>
  <si>
    <t>CPAC. DECOMPRESSION NEEDLES. TOURNIQUETS. CAPNOGRAPHY SUPPLIES. SEAL DRESSING. IV FLUIDS. CATHETERS. GLOVES.</t>
  </si>
  <si>
    <t>Ben Hill</t>
  </si>
  <si>
    <t>Berrien County EMS</t>
  </si>
  <si>
    <t>Berrien</t>
  </si>
  <si>
    <t>NARCOTICS SAFE. RADIO EXTENDER.</t>
  </si>
  <si>
    <t>Calhoun County EMS</t>
  </si>
  <si>
    <t>Calhoun</t>
  </si>
  <si>
    <t>JUMP BAG. CRICOTHYROTOMY KIT. TOURNIQUET.</t>
  </si>
  <si>
    <t>Colquitt County EMS</t>
  </si>
  <si>
    <t>Colquitt</t>
  </si>
  <si>
    <t>STRETCHER BATTERY. PULSE OX. PATIENT CABLE. PORTABLE RADIO. SUCTION UNITS BATTERY. MED. HANDLE.</t>
  </si>
  <si>
    <t>Gold Star EMS</t>
  </si>
  <si>
    <t>Cook</t>
  </si>
  <si>
    <t>STRYKER SMART BATTERIES.</t>
  </si>
  <si>
    <t>Crisp County EMS</t>
  </si>
  <si>
    <t>Crisp</t>
  </si>
  <si>
    <t>Dooly County EMS</t>
  </si>
  <si>
    <t>Dooly</t>
  </si>
  <si>
    <t>INTROCAN IV CATH. IV START KIT. GLUCOSE TEST STRIPS. DROP NEEDLES. BANDAGES. VEST.</t>
  </si>
  <si>
    <t>Dougherty County EMS</t>
  </si>
  <si>
    <t>Dougherty</t>
  </si>
  <si>
    <t>STRETCHER. LAPTOP. BP CUFFS. IO NEEDLES. DUCK TRAUMA BAG. SUCTIONUNITS. COMBITUBE.</t>
  </si>
  <si>
    <t>LifeBrite of Early County</t>
  </si>
  <si>
    <t>Early</t>
  </si>
  <si>
    <t>INTUBATION. LARYNGOSCOPE.</t>
  </si>
  <si>
    <t>Grady County EMS</t>
  </si>
  <si>
    <t>Grady</t>
  </si>
  <si>
    <t>IO NEEDLES. POWER DRIVER. OXIMETER. SUCTION UNIT. CO2 NASAL.</t>
  </si>
  <si>
    <t>Irwin County EMS</t>
  </si>
  <si>
    <t>Irwin</t>
  </si>
  <si>
    <t>CHILD RESTRAINTS. CPA. PHEUMOTHERAX PACK. TRIAGE TAG</t>
  </si>
  <si>
    <t>South Georgia Medical Center</t>
  </si>
  <si>
    <t>Lanier</t>
  </si>
  <si>
    <t>G3 RESPONDER.</t>
  </si>
  <si>
    <t>Lee County EMS</t>
  </si>
  <si>
    <t>Lee</t>
  </si>
  <si>
    <t>Lowndes</t>
  </si>
  <si>
    <t>G3 RESPONDER RED BUNDLE.</t>
  </si>
  <si>
    <t>Colquitt/Miller County Fire/EMS</t>
  </si>
  <si>
    <t>Miller</t>
  </si>
  <si>
    <t>STRYKER BATTERIES. IPAD. IPAD KEYBOARDS. IPAD CASE. LIFE PAC MONITOR PAPER. LIFE PAC PADS. ZOLL CABLES. NASAL CANNULA. SAMPLING LINE.</t>
  </si>
  <si>
    <t>Mitchell</t>
  </si>
  <si>
    <t>Sumter</t>
  </si>
  <si>
    <t>Thomas County EMS</t>
  </si>
  <si>
    <t>Thomas</t>
  </si>
  <si>
    <t>BINDER LIFTS. TARPS. MANGAR CAMEL LIFTING CUSHION. INTUBATION BAG.</t>
  </si>
  <si>
    <t>Tift County Fire and Rescue</t>
  </si>
  <si>
    <t>Tift</t>
  </si>
  <si>
    <t>STAIR CHAIR. APPLE IPAD.</t>
  </si>
  <si>
    <t>Turner County EMS</t>
  </si>
  <si>
    <t>Turner</t>
  </si>
  <si>
    <t>IO NEEDLES. EXTRICATION COLLARS.TRAUMA DRESSING. GAUZE.</t>
  </si>
  <si>
    <t>Worth County EMS</t>
  </si>
  <si>
    <t>Worth</t>
  </si>
  <si>
    <t>STRETCHER BATTERIES. IO DRILLS. IO NEEDLES.</t>
  </si>
  <si>
    <t>Appling County EMS | APPLING HEALTH CARE SYSTEM</t>
  </si>
  <si>
    <t>Appling</t>
  </si>
  <si>
    <t>BATTERIES. LARYNGOSCOPE HANDLES. BLADES. IO NEEDLES.</t>
  </si>
  <si>
    <t>Alma Bacon County EMS</t>
  </si>
  <si>
    <t>Bacon</t>
  </si>
  <si>
    <t>AIRWAY TRAINER. MANIKIN. RADIO</t>
  </si>
  <si>
    <t>Brantley County EMS</t>
  </si>
  <si>
    <t>Brantley</t>
  </si>
  <si>
    <t>IO NEEDLES. STRETCHER. KED. SPLINT. THERMOMETERS. JUMP BAGS. IO STABILIZERS.</t>
  </si>
  <si>
    <t>Bryan County EMS</t>
  </si>
  <si>
    <t>Bryan</t>
  </si>
  <si>
    <t>BINDER LIFT. TRACTION SPLINT. TOURNIQUET. SPLINT.</t>
  </si>
  <si>
    <t>Bulloch County EMS</t>
  </si>
  <si>
    <t>Bulloch</t>
  </si>
  <si>
    <t>CARDIAC MONITOR BATTERY. CRIC KIT. PELVIC SLING. RAPTOR SHEAR</t>
  </si>
  <si>
    <t>Camden County EMS</t>
  </si>
  <si>
    <t>Camden</t>
  </si>
  <si>
    <t>AIRWAY TRAINER. LAPTOP. DUFFLE BAG.</t>
  </si>
  <si>
    <t>Candler County EMS</t>
  </si>
  <si>
    <t>Candler</t>
  </si>
  <si>
    <t>IO NEEDLES. SPINE BOARD.</t>
  </si>
  <si>
    <t>Charlton County EMS</t>
  </si>
  <si>
    <t>Charlton</t>
  </si>
  <si>
    <t>JUMP BAG. OXYGEN BAG. LAPTOP.</t>
  </si>
  <si>
    <t>Mercy Ambulance</t>
  </si>
  <si>
    <t>Chatham</t>
  </si>
  <si>
    <t>TABLET. WARRANTY. KEYBOARDS</t>
  </si>
  <si>
    <t>Clinch</t>
  </si>
  <si>
    <t>Coffee Regional Medical Center EMS</t>
  </si>
  <si>
    <t>Coffee</t>
  </si>
  <si>
    <t>IO NEEDLES. LSB. PORTABLE RADIO. JUMP BAGS.  BATTERIES. SPLINTS.</t>
  </si>
  <si>
    <t>Effingham County EMS</t>
  </si>
  <si>
    <t>Effingham</t>
  </si>
  <si>
    <t>PEDI BOARD. SPLINT. PEDI-SLEEVE KIT. SUCTION UNIT. TOURNIQUETS. IO NEEDLES. EZ-STABILIZERS.</t>
  </si>
  <si>
    <t>Evans County EMS</t>
  </si>
  <si>
    <t>Evans</t>
  </si>
  <si>
    <t>IO NEEDLES. BROSELOW HINKLE SYSTEM BAG. MEGA MOVERS.</t>
  </si>
  <si>
    <t>Glynn County Fire</t>
  </si>
  <si>
    <t>Glynn</t>
  </si>
  <si>
    <t>IO NEEDLES. IO POWER DRIVER.</t>
  </si>
  <si>
    <t>Jekyll Island Fire/EMS</t>
  </si>
  <si>
    <t>BATTERIES</t>
  </si>
  <si>
    <t>Jeff Davis County EMS</t>
  </si>
  <si>
    <t>Jeff Davis</t>
  </si>
  <si>
    <t>IPAD. THERMOMETERS</t>
  </si>
  <si>
    <t>Liberty County EMS</t>
  </si>
  <si>
    <t>Liberty</t>
  </si>
  <si>
    <t>BODY TRAINER SIMULATION BOX. AUTO PULSE BATTERY. CARRY BAG.</t>
  </si>
  <si>
    <t>Excelsior Ambulance</t>
  </si>
  <si>
    <t>Long</t>
  </si>
  <si>
    <t>McIntosh County EMS</t>
  </si>
  <si>
    <t>Mcintosh</t>
  </si>
  <si>
    <t>MANNEQUINS. IMAGE TREND SOFTWARE. TOURNIQUET. THERMOMETERS.</t>
  </si>
  <si>
    <t>Pierce County EMS</t>
  </si>
  <si>
    <t>Pierce</t>
  </si>
  <si>
    <t>CURAPLEX. IV FLUID WARMER. CHEST SEAL. DECOMPRESSION NEEDLE. SAM SPLINT.</t>
  </si>
  <si>
    <t>Tattnall County EMS</t>
  </si>
  <si>
    <t>Tattnall</t>
  </si>
  <si>
    <t>STRYKER POWERLOAD SYSTEM.</t>
  </si>
  <si>
    <t>Toombs-Toombs-Montgomery EMS</t>
  </si>
  <si>
    <t>Toombs</t>
  </si>
  <si>
    <t>MEDICAL SUPPORT UNIT TRAILER.</t>
  </si>
  <si>
    <t>Ware County EMS</t>
  </si>
  <si>
    <t>Ware</t>
  </si>
  <si>
    <t>TABLET. KEYBOARD.</t>
  </si>
  <si>
    <t>Wayne County EMS</t>
  </si>
  <si>
    <t>Wayne</t>
  </si>
  <si>
    <t>PORTABLE RADIOS. I-GEL SUPRAGLOTTIC AIRWAY.</t>
  </si>
  <si>
    <t>Barrow County Fire and EMS</t>
  </si>
  <si>
    <t>Barrow</t>
  </si>
  <si>
    <t>OXIMETER. PELVIC DEVICE. EMS BAG. INTUBATION TRAINER. AIRWAY TRAINER.</t>
  </si>
  <si>
    <t>Clarke</t>
  </si>
  <si>
    <t>FRACTURE KIT. SUCTION UNIT. JUMP BAGS. STRYKER LUCAS BASE.</t>
  </si>
  <si>
    <t>Elbert County EMS</t>
  </si>
  <si>
    <t>Elbert</t>
  </si>
  <si>
    <t>LIFT COMPRESSOR. E.T. TUBES. SUCTION TUBING. PVC NASAL AIRWAY. M-LNCS ADHESIVE SENSOR. BACKBOARD STRAPS. CAT TOURNIQUET. DECOMPRESSION NEEDLES. CHEST SEAL. MEGA MOVERS. RESUSCITATOR.</t>
  </si>
  <si>
    <t>Greene County EMS</t>
  </si>
  <si>
    <t>Greene</t>
  </si>
  <si>
    <t>JUMP BAG. SAMPLE LINE. NASAL ADULT. NASAL PEDIATRIC. QUICK TRACH. PENUMO DEVICE. SCOPE. PORTABLE LIGHT. CPAP. IO NEEDLE.</t>
  </si>
  <si>
    <t>Jackson County EMS</t>
  </si>
  <si>
    <t>Jackson</t>
  </si>
  <si>
    <t>NEEDLES. STABILIZERS. LIFE WARMER</t>
  </si>
  <si>
    <t>Madison County EMS</t>
  </si>
  <si>
    <t>Madison</t>
  </si>
  <si>
    <t>SCOOP STRETCHER. THERMOMETER. FLUID WARMER. TOURNIQUETS. ADULT BVMS. MEGA MOVER. QUICKTRACH KIT. NASAL CANNULA LINE.</t>
  </si>
  <si>
    <t>Morgan</t>
  </si>
  <si>
    <t>JUMP BAGS. AIRWAY PRO. FRACTURE KIT. PHARMACY BOX.</t>
  </si>
  <si>
    <t>Oconee</t>
  </si>
  <si>
    <t>PHARMACY BOX. LUCAS BATTER. POWER CORD. BATTERY CHARGER. SUCTION CUP. AIRWAY PRO. PEDI AIR ALIGN.</t>
  </si>
  <si>
    <t>Oglethorpe County EMS</t>
  </si>
  <si>
    <t>Oglethorpe</t>
  </si>
  <si>
    <t>IO NEEDLE. PELVIC STABALIZATION DEVICE.</t>
  </si>
  <si>
    <t>Walton County EMS</t>
  </si>
  <si>
    <t>Walton</t>
  </si>
  <si>
    <t>ADULT IO NEEDLES. BATTERIES.</t>
  </si>
  <si>
    <t>PANOSONIC FZ-55</t>
  </si>
  <si>
    <t>BLOOD PRESSURE CLIPS. STETHESCOPES. BACKBOARD STRAPS. STRETCHER BATTERIES. IO POWER DRIVERS.</t>
  </si>
  <si>
    <t>PEAK vs OEMST VARIANCE</t>
  </si>
  <si>
    <t>OEMST AMBULANCE COUNTS</t>
  </si>
  <si>
    <t>PEAK vs REPORTED TOTAL VARIANCE</t>
  </si>
  <si>
    <t xml:space="preserve"> REPORTED TOTAL vs OEMST VARIANCE</t>
  </si>
  <si>
    <t>Y</t>
  </si>
  <si>
    <t>N</t>
  </si>
  <si>
    <t>AGENCIES IN QUESTION | PEAK CONFIRMED</t>
  </si>
  <si>
    <t>AGENCIES IN QUESTION | PEAK PENDING</t>
  </si>
  <si>
    <t>COUNTS VERIFIED</t>
  </si>
  <si>
    <t>REPORTED 
PEAK COUNT</t>
  </si>
  <si>
    <t>CONFIRMED 
PEAK COUNT</t>
  </si>
  <si>
    <t>REPORTED V. CONFIRMED 
VARIANCE</t>
  </si>
  <si>
    <t>REPORTED TOTAL COUNT</t>
  </si>
  <si>
    <t>VARIANCE2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</si>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</sst>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indexed="8"/>
      <name val="Calibri"/>
      <family val="2"/>
      <scheme val="minor"/>
    </font>
    <font>
      <sz val="11"/>
      <color indexed="8"/>
      <name val="Calibri"/>
      <family val="2"/>
      <scheme val="minor"/>
    </font>
    <font>
      <b/>
      <sz val="11"/>
      <color indexed="8"/>
      <name val="Calibri"/>
      <family val="2"/>
      <scheme val="minor"/>
    </font>
    <font>
      <b/>
      <sz val="11"/>
      <color theme="0"/>
      <name val="Calibri"/>
      <family val="2"/>
      <scheme val="minor"/>
    </font>
    <font>
      <b/>
      <sz val="11"/>
      <color theme="6" tint="-0.249977111117893"/>
      <name val="Calibri"/>
      <family val="2"/>
      <scheme val="minor"/>
    </font>
    <font>
      <sz val="11"/>
      <color rgb="FF00000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bgColor indexed="64"/>
      </patternFill>
    </fill>
  </fills>
  <borders count="8">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0" fillId="0" borderId="0" xfId="0" applyAlignment="1">
      <alignment horizontal="center"/>
    </xf>
    <xf numFmtId="0" fontId="2" fillId="0" borderId="0" xfId="0" applyFont="1" applyAlignment="1">
      <alignment horizontal="center"/>
    </xf>
    <xf numFmtId="0" fontId="0" fillId="4" borderId="0" xfId="0" applyFill="1" applyAlignment="1">
      <alignment horizontal="right"/>
    </xf>
    <xf numFmtId="0" fontId="2" fillId="0" borderId="0" xfId="0" applyFont="1" applyAlignment="1">
      <alignment horizontal="left"/>
    </xf>
    <xf numFmtId="44" fontId="0" fillId="0" borderId="0" xfId="1" applyFont="1"/>
    <xf numFmtId="0" fontId="0" fillId="5" borderId="0" xfId="0" applyFill="1" applyAlignment="1">
      <alignment horizontal="right"/>
    </xf>
    <xf numFmtId="0" fontId="3" fillId="0" borderId="0" xfId="0" applyFont="1" applyAlignment="1">
      <alignment wrapText="1"/>
    </xf>
    <xf numFmtId="0" fontId="3" fillId="2" borderId="1" xfId="0" applyFont="1" applyFill="1" applyBorder="1" applyAlignment="1">
      <alignment wrapText="1"/>
    </xf>
    <xf numFmtId="0" fontId="3" fillId="2" borderId="2" xfId="0" applyFont="1" applyFill="1" applyBorder="1" applyAlignment="1">
      <alignment horizontal="center" wrapText="1"/>
    </xf>
    <xf numFmtId="0" fontId="3" fillId="2" borderId="3" xfId="0" applyFont="1" applyFill="1" applyBorder="1" applyAlignment="1">
      <alignment wrapText="1"/>
    </xf>
    <xf numFmtId="0" fontId="3" fillId="2" borderId="3" xfId="0" applyFont="1" applyFill="1" applyBorder="1" applyAlignment="1">
      <alignment horizontal="center" wrapText="1"/>
    </xf>
    <xf numFmtId="44" fontId="3" fillId="2" borderId="3" xfId="1" applyFont="1" applyFill="1" applyBorder="1" applyAlignment="1">
      <alignment wrapText="1"/>
    </xf>
    <xf numFmtId="0" fontId="3" fillId="2" borderId="4" xfId="0" applyFont="1" applyFill="1" applyBorder="1" applyAlignment="1">
      <alignment wrapText="1"/>
    </xf>
    <xf numFmtId="0" fontId="3" fillId="2" borderId="0" xfId="0" applyFont="1" applyFill="1" applyAlignment="1">
      <alignment wrapText="1"/>
    </xf>
    <xf numFmtId="0" fontId="0" fillId="0" borderId="2" xfId="0" applyBorder="1" applyAlignment="1">
      <alignment horizontal="center"/>
    </xf>
    <xf numFmtId="0" fontId="0" fillId="0" borderId="2" xfId="0" applyBorder="1"/>
    <xf numFmtId="0" fontId="2" fillId="0" borderId="2" xfId="0" applyFont="1" applyBorder="1" applyAlignment="1">
      <alignment horizontal="center"/>
    </xf>
    <xf numFmtId="44" fontId="0" fillId="0" borderId="2" xfId="1" applyFont="1" applyBorder="1"/>
    <xf numFmtId="0" fontId="0" fillId="0" borderId="5" xfId="0" applyBorder="1"/>
    <xf numFmtId="0" fontId="0" fillId="4" borderId="2" xfId="0" applyFill="1" applyBorder="1"/>
    <xf numFmtId="0" fontId="0" fillId="4" borderId="2" xfId="0" applyFill="1" applyBorder="1" applyAlignment="1">
      <alignment horizontal="center"/>
    </xf>
    <xf numFmtId="0" fontId="2" fillId="4" borderId="2" xfId="0" applyFont="1" applyFill="1" applyBorder="1" applyAlignment="1">
      <alignment horizontal="center"/>
    </xf>
    <xf numFmtId="0" fontId="0" fillId="6" borderId="2" xfId="0" applyFill="1" applyBorder="1" applyAlignment="1">
      <alignment horizontal="center"/>
    </xf>
    <xf numFmtId="0" fontId="4" fillId="4" borderId="2" xfId="0" applyFont="1" applyFill="1" applyBorder="1" applyAlignment="1">
      <alignment horizontal="center"/>
    </xf>
    <xf numFmtId="0" fontId="0" fillId="5" borderId="2" xfId="0" applyFill="1" applyBorder="1"/>
    <xf numFmtId="0" fontId="0" fillId="5" borderId="2" xfId="0" applyFill="1" applyBorder="1" applyAlignment="1">
      <alignment horizontal="center"/>
    </xf>
    <xf numFmtId="0" fontId="2" fillId="5" borderId="2" xfId="0" applyFont="1" applyFill="1" applyBorder="1" applyAlignment="1">
      <alignment horizontal="center"/>
    </xf>
    <xf numFmtId="0" fontId="5" fillId="0" borderId="2" xfId="0" applyFont="1" applyBorder="1" applyAlignment="1">
      <alignment horizontal="center"/>
    </xf>
    <xf numFmtId="0" fontId="4" fillId="0" borderId="2" xfId="0" applyFont="1" applyBorder="1" applyAlignment="1">
      <alignment horizontal="center"/>
    </xf>
    <xf numFmtId="0" fontId="5" fillId="4" borderId="2" xfId="0" applyFont="1" applyFill="1" applyBorder="1" applyAlignment="1">
      <alignment horizontal="center"/>
    </xf>
    <xf numFmtId="0" fontId="0" fillId="3" borderId="6" xfId="0" applyFill="1" applyBorder="1"/>
    <xf numFmtId="0" fontId="2" fillId="3" borderId="6" xfId="0" applyFont="1" applyFill="1" applyBorder="1" applyAlignment="1">
      <alignment horizontal="center"/>
    </xf>
    <xf numFmtId="0" fontId="0" fillId="3" borderId="6" xfId="0" applyFill="1" applyBorder="1" applyAlignment="1">
      <alignment horizontal="center"/>
    </xf>
    <xf numFmtId="44" fontId="0" fillId="3" borderId="6" xfId="1" applyFont="1" applyFill="1" applyBorder="1"/>
    <xf numFmtId="0" fontId="0" fillId="3" borderId="7" xfId="0" applyFill="1" applyBorder="1"/>
    <xf numFmtId="0" fontId="2" fillId="3" borderId="2" xfId="0" applyFont="1" applyFill="1" applyBorder="1"/>
    <xf numFmtId="0" fontId="2" fillId="3" borderId="2" xfId="0" applyFont="1" applyFill="1" applyBorder="1" applyAlignment="1">
      <alignment horizontal="center"/>
    </xf>
  </cellXfs>
  <cellStyles count="2">
    <cellStyle name="Currency" xfId="1" builtinId="4"/>
    <cellStyle name="Normal" xfId="0" builtinId="0"/>
  </cellStyles>
  <dxfs count="20">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font>
      <numFmt numFmtId="0" formatCode="Genera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1"/>
        <color theme="0"/>
        <name val="Calibri"/>
        <family val="2"/>
        <scheme val="minor"/>
      </font>
      <fill>
        <patternFill patternType="solid">
          <fgColor indexed="64"/>
          <bgColor theme="1"/>
        </patternFill>
      </fill>
      <alignmen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BEBEB"/>
      <color rgb="FF9BEBA6"/>
      <color rgb="FF9292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579B13E-9FF3-7F48-B9CA-267B0BF0D402}" name="Table310" displayName="Table310" ref="B5:Q171" totalsRowShown="0" headerRowDxfId="19" headerRowBorderDxfId="18" tableBorderDxfId="17" totalsRowBorderDxfId="16">
  <autoFilter ref="B5:Q171" xr:uid="{7579B13E-9FF3-7F48-B9CA-267B0BF0D402}"/>
  <tableColumns count="16">
    <tableColumn id="1" xr3:uid="{129564D0-0611-7A47-951A-FAC821142650}" name="REGION" dataDxfId="15"/>
    <tableColumn id="16" xr3:uid="{9A560EB1-C004-1B47-B38B-F4A803B0D8DB}" name="COUNTS VERIFIED" dataDxfId="14"/>
    <tableColumn id="2" xr3:uid="{0E3C9A27-6379-D14D-99C5-18DA2B353D21}" name="AGENCY" dataDxfId="13"/>
    <tableColumn id="3" xr3:uid="{C4C4713D-F925-1A48-9C1F-5EC3B1B2B8E2}" name="COUNTY" dataDxfId="12"/>
    <tableColumn id="4" xr3:uid="{4C2F2D2B-FB37-FE42-9107-C81DFE23C31B}" name="REPORTED _x000a_PEAK COUNT" dataDxfId="11"/>
    <tableColumn id="14" xr3:uid="{8EDFEDB0-9F0A-F24D-83C7-B906C2F03B3E}" name="CONFIRMED _x000a_PEAK COUNT" dataDxfId="10"/>
    <tableColumn id="15" xr3:uid="{253BEB79-482A-1F46-9A0A-71A2DA3F3552}" name="REPORTED V. CONFIRMED _x000a_VARIANCE" dataDxfId="9">
      <calculatedColumnFormula>Table310[[#This Row],[CONFIRMED 
PEAK COUNT]]-Table310[[#This Row],[REPORTED 
PEAK COUNT]]</calculatedColumnFormula>
    </tableColumn>
    <tableColumn id="5" xr3:uid="{54DC7F50-7417-7343-A9BF-7CB2F879BAF7}" name="REPORTED TOTAL COUNT" dataDxfId="8"/>
    <tableColumn id="6" xr3:uid="{7AFBEFF5-8C0A-C140-8306-1682D296451E}" name="PEAK vs REPORTED TOTAL VARIANCE" dataDxfId="7"/>
    <tableColumn id="7" xr3:uid="{BE1A44AF-FB8F-EA4D-A621-3FB994BF26E1}" name="OEMST AMBULANCE COUNTS" dataDxfId="6"/>
    <tableColumn id="8" xr3:uid="{4147C504-6A3D-1640-8FB8-8917D970E109}" name=" REPORTED TOTAL vs OEMST VARIANCE" dataDxfId="5"/>
    <tableColumn id="9" xr3:uid="{1D2D7047-8C1C-DC4B-B94D-814F9804A844}" name="PEAK vs OEMST VARIANCE" dataDxfId="4"/>
    <tableColumn id="10" xr3:uid="{D01F5094-AE8C-874F-9B24-6D5D32781C3B}" name="TOTAL ELIGIBLE" dataDxfId="3" dataCellStyle="Currency"/>
    <tableColumn id="11" xr3:uid="{F68B280B-20CF-A94A-90E3-B1ADB2639335}" name="TOTAL PAYMENT" dataDxfId="2" dataCellStyle="Currency"/>
    <tableColumn id="12" xr3:uid="{5F560B49-C9CF-B049-8051-0104AB6576D5}" name="VARIANCE2" dataDxfId="1" dataCellStyle="Currency"/>
    <tableColumn id="13" xr3:uid="{205CB979-2520-2349-8294-9D940E6FBD88}" name="EQUIPMENT PURCHASED" dataDxfId="0"/>
  </tableColumns>
  <tableStyleInfo showFirstColumn="0" showLastColumn="0" showRowStripes="1" showColumnStripes="0"/>
</table>
</file>

<file path=xl/theme/theme1.xml><?xml version="1.0" encoding="utf-8"?>
<a:theme xmlns:a="http://schemas.openxmlformats.org/drawingml/2006/main" name="Office Theme">
  <a:themeElements>
    <a:clrScheme name="GTC OFFICIAL 2">
      <a:dk1>
        <a:srgbClr val="21445D"/>
      </a:dk1>
      <a:lt1>
        <a:srgbClr val="FEFFFF"/>
      </a:lt1>
      <a:dk2>
        <a:srgbClr val="1E475C"/>
      </a:dk2>
      <a:lt2>
        <a:srgbClr val="E0E0F6"/>
      </a:lt2>
      <a:accent1>
        <a:srgbClr val="3B95C3"/>
      </a:accent1>
      <a:accent2>
        <a:srgbClr val="00C53C"/>
      </a:accent2>
      <a:accent3>
        <a:srgbClr val="FF0000"/>
      </a:accent3>
      <a:accent4>
        <a:srgbClr val="FEC757"/>
      </a:accent4>
      <a:accent5>
        <a:srgbClr val="E7E5B0"/>
      </a:accent5>
      <a:accent6>
        <a:srgbClr val="FC7700"/>
      </a:accent6>
      <a:hlink>
        <a:srgbClr val="0328CD"/>
      </a:hlink>
      <a:folHlink>
        <a:srgbClr val="FF93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850D1-FC35-9347-8DDE-33B64D4104D1}">
  <dimension ref="A2:Q171"/>
  <sheetViews>
    <sheetView showGridLines="0" tabSelected="1" workbookViewId="0">
      <selection activeCell="E18" sqref="E18"/>
    </sheetView>
    <sheetView showGridLines="0" tabSelected="1" workbookViewId="1">
      <selection activeCell="Q29" sqref="Q29"/>
    </sheetView>
  </sheetViews>
  <sheetFormatPr baseColWidth="10" defaultRowHeight="15" outlineLevelCol="1" x14ac:dyDescent="0.2"/>
  <cols>
    <col min="3" max="3" width="13.5" customWidth="1"/>
    <col min="4" max="4" width="49.6640625" customWidth="1"/>
    <col min="5" max="5" width="22" customWidth="1"/>
    <col min="6" max="7" width="19.1640625" style="1" customWidth="1"/>
    <col min="8" max="8" width="20.83203125" style="2" customWidth="1"/>
    <col min="9" max="11" width="19.1640625" style="1" hidden="1" customWidth="1" outlineLevel="1"/>
    <col min="12" max="13" width="19.1640625" hidden="1" customWidth="1" outlineLevel="1"/>
    <col min="14" max="16" width="19.1640625" style="5" hidden="1" customWidth="1" outlineLevel="1"/>
    <col min="17" max="17" width="200.6640625" customWidth="1" collapsed="1"/>
  </cols>
  <sheetData>
    <row r="2" spans="1:17" x14ac:dyDescent="0.2">
      <c r="D2" s="3" t="s">
        <v>440</v>
      </c>
      <c r="E2" s="4">
        <v>21</v>
      </c>
    </row>
    <row r="3" spans="1:17" x14ac:dyDescent="0.2">
      <c r="D3" s="6" t="s">
        <v>441</v>
      </c>
      <c r="E3" s="4">
        <v>4</v>
      </c>
    </row>
    <row r="4" spans="1:17" x14ac:dyDescent="0.2">
      <c r="B4" s="1"/>
      <c r="C4" s="1"/>
      <c r="D4" s="1"/>
      <c r="E4" s="1"/>
    </row>
    <row r="5" spans="1:17" s="14" customFormat="1" ht="32" x14ac:dyDescent="0.2">
      <c r="A5" s="7"/>
      <c r="B5" s="8" t="s">
        <v>0</v>
      </c>
      <c r="C5" s="9" t="s">
        <v>442</v>
      </c>
      <c r="D5" s="10" t="s">
        <v>1</v>
      </c>
      <c r="E5" s="10" t="s">
        <v>2</v>
      </c>
      <c r="F5" s="11" t="s">
        <v>443</v>
      </c>
      <c r="G5" s="11" t="s">
        <v>444</v>
      </c>
      <c r="H5" s="11" t="s">
        <v>445</v>
      </c>
      <c r="I5" s="11" t="s">
        <v>446</v>
      </c>
      <c r="J5" s="11" t="s">
        <v>436</v>
      </c>
      <c r="K5" s="11" t="s">
        <v>435</v>
      </c>
      <c r="L5" s="10" t="s">
        <v>437</v>
      </c>
      <c r="M5" s="10" t="s">
        <v>434</v>
      </c>
      <c r="N5" s="12" t="s">
        <v>3</v>
      </c>
      <c r="O5" s="12" t="s">
        <v>4</v>
      </c>
      <c r="P5" s="12" t="s">
        <v>447</v>
      </c>
      <c r="Q5" s="13" t="s">
        <v>5</v>
      </c>
    </row>
    <row r="6" spans="1:17" x14ac:dyDescent="0.2">
      <c r="B6" s="16">
        <v>1</v>
      </c>
      <c r="C6" s="15"/>
      <c r="D6" s="16" t="s">
        <v>40</v>
      </c>
      <c r="E6" s="16" t="s">
        <v>41</v>
      </c>
      <c r="F6" s="15">
        <v>4</v>
      </c>
      <c r="G6" s="15">
        <v>4</v>
      </c>
      <c r="H6" s="17" t="s">
        <v>448</v>
      </c>
      <c r="I6" s="15">
        <v>7</v>
      </c>
      <c r="J6" s="15">
        <f t="shared" ref="J6:J37" si="0">F6-I6</f>
        <v>-3</v>
      </c>
      <c r="K6" s="15">
        <v>7</v>
      </c>
      <c r="L6" s="16">
        <f t="shared" ref="L6:L37" si="1">I6-K6</f>
        <v>0</v>
      </c>
      <c r="M6" s="16" t="e">
        <f>#REF!-#REF!</f>
        <v>#REF!</v>
      </c>
      <c r="N6" s="18">
        <v>5217.19302387268</v>
      </c>
      <c r="O6" s="18">
        <v>5217.1899999999996</v>
      </c>
      <c r="P6" s="18">
        <v>-3.0238726803872898E-3</v>
      </c>
      <c r="Q6" s="19" t="s">
        <v>42</v>
      </c>
    </row>
    <row r="7" spans="1:17" x14ac:dyDescent="0.2">
      <c r="B7" s="16">
        <v>1</v>
      </c>
      <c r="C7" s="15"/>
      <c r="D7" s="16" t="s">
        <v>37</v>
      </c>
      <c r="E7" s="16" t="s">
        <v>38</v>
      </c>
      <c r="F7" s="15">
        <v>4</v>
      </c>
      <c r="G7" s="15">
        <v>4</v>
      </c>
      <c r="H7" s="17" t="s">
        <v>448</v>
      </c>
      <c r="I7" s="15">
        <v>7</v>
      </c>
      <c r="J7" s="15">
        <f t="shared" si="0"/>
        <v>-3</v>
      </c>
      <c r="K7" s="15">
        <v>7</v>
      </c>
      <c r="L7" s="16">
        <f t="shared" si="1"/>
        <v>0</v>
      </c>
      <c r="M7" s="16" t="e">
        <f>#REF!-#REF!</f>
        <v>#REF!</v>
      </c>
      <c r="N7" s="18">
        <v>5217.19302387268</v>
      </c>
      <c r="O7" s="18">
        <v>5217.1899999999996</v>
      </c>
      <c r="P7" s="18">
        <v>-3.0238726803872898E-3</v>
      </c>
      <c r="Q7" s="19" t="s">
        <v>39</v>
      </c>
    </row>
    <row r="8" spans="1:17" x14ac:dyDescent="0.2">
      <c r="B8" s="16">
        <v>1</v>
      </c>
      <c r="C8" s="15"/>
      <c r="D8" s="16" t="s">
        <v>14</v>
      </c>
      <c r="E8" s="16" t="s">
        <v>15</v>
      </c>
      <c r="F8" s="15">
        <v>5</v>
      </c>
      <c r="G8" s="15">
        <v>5</v>
      </c>
      <c r="H8" s="17" t="s">
        <v>448</v>
      </c>
      <c r="I8" s="15">
        <v>5</v>
      </c>
      <c r="J8" s="15">
        <f t="shared" si="0"/>
        <v>0</v>
      </c>
      <c r="K8" s="15">
        <v>5</v>
      </c>
      <c r="L8" s="16">
        <f t="shared" si="1"/>
        <v>0</v>
      </c>
      <c r="M8" s="16" t="e">
        <f>#REF!-#REF!</f>
        <v>#REF!</v>
      </c>
      <c r="N8" s="18">
        <v>3726.5664456233399</v>
      </c>
      <c r="O8" s="18">
        <v>3726.57</v>
      </c>
      <c r="P8" s="18">
        <v>3.5543766603041201E-3</v>
      </c>
      <c r="Q8" s="19" t="s">
        <v>16</v>
      </c>
    </row>
    <row r="9" spans="1:17" x14ac:dyDescent="0.2">
      <c r="B9" s="20">
        <v>1</v>
      </c>
      <c r="C9" s="21" t="s">
        <v>438</v>
      </c>
      <c r="D9" s="20" t="s">
        <v>14</v>
      </c>
      <c r="E9" s="20" t="s">
        <v>27</v>
      </c>
      <c r="F9" s="21">
        <v>11</v>
      </c>
      <c r="G9" s="21">
        <v>11</v>
      </c>
      <c r="H9" s="22" t="s">
        <v>448</v>
      </c>
      <c r="I9" s="23">
        <v>19</v>
      </c>
      <c r="J9" s="23">
        <f t="shared" si="0"/>
        <v>-8</v>
      </c>
      <c r="K9" s="23">
        <v>19</v>
      </c>
      <c r="L9" s="16">
        <f t="shared" si="1"/>
        <v>0</v>
      </c>
      <c r="M9" s="16" t="e">
        <f>#REF!-#REF!</f>
        <v>#REF!</v>
      </c>
      <c r="N9" s="18">
        <v>14160.952493368701</v>
      </c>
      <c r="O9" s="18">
        <v>14160.95</v>
      </c>
      <c r="P9" s="18">
        <v>-2.49336870001571E-3</v>
      </c>
      <c r="Q9" s="19" t="s">
        <v>28</v>
      </c>
    </row>
    <row r="10" spans="1:17" x14ac:dyDescent="0.2">
      <c r="B10" s="16">
        <v>1</v>
      </c>
      <c r="C10" s="15"/>
      <c r="D10" s="16" t="s">
        <v>9</v>
      </c>
      <c r="E10" s="16" t="s">
        <v>7</v>
      </c>
      <c r="F10" s="15">
        <v>2</v>
      </c>
      <c r="G10" s="15">
        <v>2</v>
      </c>
      <c r="H10" s="17" t="s">
        <v>448</v>
      </c>
      <c r="I10" s="15">
        <v>2</v>
      </c>
      <c r="J10" s="15">
        <f t="shared" si="0"/>
        <v>0</v>
      </c>
      <c r="K10" s="15">
        <v>2</v>
      </c>
      <c r="L10" s="16">
        <f t="shared" si="1"/>
        <v>0</v>
      </c>
      <c r="M10" s="16" t="e">
        <f>#REF!-#REF!</f>
        <v>#REF!</v>
      </c>
      <c r="N10" s="18">
        <v>1490.6265782493399</v>
      </c>
      <c r="O10" s="18">
        <v>1490.63</v>
      </c>
      <c r="P10" s="18">
        <v>3.4217506602090002E-3</v>
      </c>
      <c r="Q10" s="19" t="s">
        <v>10</v>
      </c>
    </row>
    <row r="11" spans="1:17" x14ac:dyDescent="0.2">
      <c r="B11" s="16">
        <v>1</v>
      </c>
      <c r="C11" s="15"/>
      <c r="D11" s="16" t="s">
        <v>17</v>
      </c>
      <c r="E11" s="16" t="s">
        <v>18</v>
      </c>
      <c r="F11" s="15">
        <v>17</v>
      </c>
      <c r="G11" s="15">
        <v>17</v>
      </c>
      <c r="H11" s="17" t="s">
        <v>448</v>
      </c>
      <c r="I11" s="15">
        <v>25</v>
      </c>
      <c r="J11" s="15">
        <f t="shared" si="0"/>
        <v>-8</v>
      </c>
      <c r="K11" s="15">
        <v>25</v>
      </c>
      <c r="L11" s="16">
        <f t="shared" si="1"/>
        <v>0</v>
      </c>
      <c r="M11" s="16" t="e">
        <f>#REF!-#REF!</f>
        <v>#REF!</v>
      </c>
      <c r="N11" s="18">
        <v>18632.832228116698</v>
      </c>
      <c r="O11" s="18">
        <v>18632.830000000002</v>
      </c>
      <c r="P11" s="18">
        <v>-2.22811669664225E-3</v>
      </c>
      <c r="Q11" s="19" t="s">
        <v>19</v>
      </c>
    </row>
    <row r="12" spans="1:17" x14ac:dyDescent="0.2">
      <c r="B12" s="16">
        <v>1</v>
      </c>
      <c r="C12" s="15"/>
      <c r="D12" s="16" t="s">
        <v>23</v>
      </c>
      <c r="E12" s="16" t="s">
        <v>49</v>
      </c>
      <c r="F12" s="15">
        <v>4</v>
      </c>
      <c r="G12" s="15">
        <v>4</v>
      </c>
      <c r="H12" s="17" t="s">
        <v>448</v>
      </c>
      <c r="I12" s="15">
        <v>10</v>
      </c>
      <c r="J12" s="15">
        <f t="shared" si="0"/>
        <v>-6</v>
      </c>
      <c r="K12" s="15">
        <v>10</v>
      </c>
      <c r="L12" s="16">
        <f t="shared" si="1"/>
        <v>0</v>
      </c>
      <c r="M12" s="16" t="e">
        <f>#REF!-#REF!</f>
        <v>#REF!</v>
      </c>
      <c r="N12" s="18">
        <v>7453.1328912466797</v>
      </c>
      <c r="O12" s="18">
        <v>7453.13</v>
      </c>
      <c r="P12" s="18">
        <v>-2.8912466796100502E-3</v>
      </c>
      <c r="Q12" s="19" t="s">
        <v>50</v>
      </c>
    </row>
    <row r="13" spans="1:17" x14ac:dyDescent="0.2">
      <c r="B13" s="16">
        <v>1</v>
      </c>
      <c r="C13" s="15"/>
      <c r="D13" s="16" t="s">
        <v>48</v>
      </c>
      <c r="E13" s="16" t="s">
        <v>49</v>
      </c>
      <c r="F13" s="15">
        <v>1</v>
      </c>
      <c r="G13" s="15">
        <v>1</v>
      </c>
      <c r="H13" s="17" t="s">
        <v>448</v>
      </c>
      <c r="I13" s="15">
        <v>1</v>
      </c>
      <c r="J13" s="15">
        <f t="shared" si="0"/>
        <v>0</v>
      </c>
      <c r="K13" s="15">
        <v>1</v>
      </c>
      <c r="L13" s="16">
        <f t="shared" si="1"/>
        <v>0</v>
      </c>
      <c r="M13" s="16" t="e">
        <f>#REF!-#REF!</f>
        <v>#REF!</v>
      </c>
      <c r="N13" s="18">
        <v>745.31328912466802</v>
      </c>
      <c r="O13" s="18">
        <v>745.31</v>
      </c>
      <c r="P13" s="18">
        <v>-3.2891246680719602E-3</v>
      </c>
      <c r="Q13" s="19" t="s">
        <v>50</v>
      </c>
    </row>
    <row r="14" spans="1:17" x14ac:dyDescent="0.2">
      <c r="B14" s="16">
        <v>1</v>
      </c>
      <c r="C14" s="15"/>
      <c r="D14" s="16" t="s">
        <v>20</v>
      </c>
      <c r="E14" s="16" t="s">
        <v>21</v>
      </c>
      <c r="F14" s="15">
        <v>2</v>
      </c>
      <c r="G14" s="15">
        <v>2</v>
      </c>
      <c r="H14" s="17" t="s">
        <v>448</v>
      </c>
      <c r="I14" s="15">
        <v>5</v>
      </c>
      <c r="J14" s="15">
        <f t="shared" si="0"/>
        <v>-3</v>
      </c>
      <c r="K14" s="15">
        <v>5</v>
      </c>
      <c r="L14" s="16">
        <f t="shared" si="1"/>
        <v>0</v>
      </c>
      <c r="M14" s="16" t="e">
        <f>#REF!-#REF!</f>
        <v>#REF!</v>
      </c>
      <c r="N14" s="18">
        <v>3726.5664456233399</v>
      </c>
      <c r="O14" s="18">
        <v>3725.15</v>
      </c>
      <c r="P14" s="18">
        <v>-1.41644562333977</v>
      </c>
      <c r="Q14" s="19" t="s">
        <v>22</v>
      </c>
    </row>
    <row r="15" spans="1:17" x14ac:dyDescent="0.2">
      <c r="B15" s="16">
        <v>1</v>
      </c>
      <c r="C15" s="15"/>
      <c r="D15" s="16" t="s">
        <v>24</v>
      </c>
      <c r="E15" s="16" t="s">
        <v>25</v>
      </c>
      <c r="F15" s="15">
        <v>5</v>
      </c>
      <c r="G15" s="15">
        <v>5</v>
      </c>
      <c r="H15" s="17" t="s">
        <v>448</v>
      </c>
      <c r="I15" s="15">
        <v>7</v>
      </c>
      <c r="J15" s="15">
        <f t="shared" si="0"/>
        <v>-2</v>
      </c>
      <c r="K15" s="15">
        <v>7</v>
      </c>
      <c r="L15" s="16">
        <f t="shared" si="1"/>
        <v>0</v>
      </c>
      <c r="M15" s="16" t="e">
        <f>#REF!-#REF!</f>
        <v>#REF!</v>
      </c>
      <c r="N15" s="18">
        <v>5217.19302387268</v>
      </c>
      <c r="O15" s="18">
        <v>5217.1899999999996</v>
      </c>
      <c r="P15" s="18">
        <v>-3.0238726803872898E-3</v>
      </c>
      <c r="Q15" s="19" t="s">
        <v>26</v>
      </c>
    </row>
    <row r="16" spans="1:17" x14ac:dyDescent="0.2">
      <c r="B16" s="16">
        <v>1</v>
      </c>
      <c r="C16" s="15"/>
      <c r="D16" s="16" t="s">
        <v>31</v>
      </c>
      <c r="E16" s="16" t="s">
        <v>32</v>
      </c>
      <c r="F16" s="15">
        <v>4</v>
      </c>
      <c r="G16" s="15">
        <v>4</v>
      </c>
      <c r="H16" s="17" t="s">
        <v>448</v>
      </c>
      <c r="I16" s="15">
        <v>7</v>
      </c>
      <c r="J16" s="15">
        <f t="shared" si="0"/>
        <v>-3</v>
      </c>
      <c r="K16" s="15">
        <v>6</v>
      </c>
      <c r="L16" s="16">
        <f t="shared" si="1"/>
        <v>1</v>
      </c>
      <c r="M16" s="16" t="e">
        <f>#REF!-#REF!</f>
        <v>#REF!</v>
      </c>
      <c r="N16" s="18">
        <v>4471.8797347480104</v>
      </c>
      <c r="O16" s="18">
        <v>4471.88</v>
      </c>
      <c r="P16" s="18">
        <v>2.6525198973104098E-4</v>
      </c>
      <c r="Q16" s="19" t="s">
        <v>33</v>
      </c>
    </row>
    <row r="17" spans="2:17" x14ac:dyDescent="0.2">
      <c r="B17" s="16">
        <v>1</v>
      </c>
      <c r="C17" s="15"/>
      <c r="D17" s="16" t="s">
        <v>34</v>
      </c>
      <c r="E17" s="16" t="s">
        <v>35</v>
      </c>
      <c r="F17" s="15">
        <v>5</v>
      </c>
      <c r="G17" s="15">
        <v>5</v>
      </c>
      <c r="H17" s="17" t="s">
        <v>448</v>
      </c>
      <c r="I17" s="15">
        <v>9</v>
      </c>
      <c r="J17" s="15">
        <f t="shared" si="0"/>
        <v>-4</v>
      </c>
      <c r="K17" s="15">
        <v>9</v>
      </c>
      <c r="L17" s="16">
        <f t="shared" si="1"/>
        <v>0</v>
      </c>
      <c r="M17" s="16" t="e">
        <f>#REF!-#REF!</f>
        <v>#REF!</v>
      </c>
      <c r="N17" s="18">
        <v>6707.8196021220101</v>
      </c>
      <c r="O17" s="18">
        <v>6707.82</v>
      </c>
      <c r="P17" s="18">
        <v>3.97877989598783E-4</v>
      </c>
      <c r="Q17" s="19" t="s">
        <v>36</v>
      </c>
    </row>
    <row r="18" spans="2:17" x14ac:dyDescent="0.2">
      <c r="B18" s="20">
        <v>1</v>
      </c>
      <c r="C18" s="21" t="s">
        <v>438</v>
      </c>
      <c r="D18" s="20" t="s">
        <v>51</v>
      </c>
      <c r="E18" s="20" t="s">
        <v>52</v>
      </c>
      <c r="F18" s="21">
        <v>10</v>
      </c>
      <c r="G18" s="21">
        <v>10</v>
      </c>
      <c r="H18" s="22" t="s">
        <v>448</v>
      </c>
      <c r="I18" s="23">
        <v>10</v>
      </c>
      <c r="J18" s="23">
        <f t="shared" si="0"/>
        <v>0</v>
      </c>
      <c r="K18" s="23">
        <v>13</v>
      </c>
      <c r="L18" s="16">
        <f t="shared" si="1"/>
        <v>-3</v>
      </c>
      <c r="M18" s="16" t="e">
        <f>#REF!-#REF!</f>
        <v>#REF!</v>
      </c>
      <c r="N18" s="18">
        <v>9689.0727586206904</v>
      </c>
      <c r="O18" s="18">
        <v>9689.07</v>
      </c>
      <c r="P18" s="18">
        <v>-2.7586206906562399E-3</v>
      </c>
      <c r="Q18" s="19" t="s">
        <v>53</v>
      </c>
    </row>
    <row r="19" spans="2:17" x14ac:dyDescent="0.2">
      <c r="B19" s="16">
        <v>1</v>
      </c>
      <c r="C19" s="15"/>
      <c r="D19" s="16" t="s">
        <v>6</v>
      </c>
      <c r="E19" s="16" t="s">
        <v>7</v>
      </c>
      <c r="F19" s="15">
        <v>10</v>
      </c>
      <c r="G19" s="15">
        <v>10</v>
      </c>
      <c r="H19" s="17" t="s">
        <v>448</v>
      </c>
      <c r="I19" s="15">
        <v>11</v>
      </c>
      <c r="J19" s="15">
        <f t="shared" si="0"/>
        <v>-1</v>
      </c>
      <c r="K19" s="15">
        <v>11</v>
      </c>
      <c r="L19" s="16">
        <f t="shared" si="1"/>
        <v>0</v>
      </c>
      <c r="M19" s="16" t="e">
        <f>#REF!-#REF!</f>
        <v>#REF!</v>
      </c>
      <c r="N19" s="18">
        <v>8198.4461803713493</v>
      </c>
      <c r="O19" s="18">
        <v>8198.4500000000007</v>
      </c>
      <c r="P19" s="18">
        <v>3.8196286513994E-3</v>
      </c>
      <c r="Q19" s="19" t="s">
        <v>8</v>
      </c>
    </row>
    <row r="20" spans="2:17" x14ac:dyDescent="0.2">
      <c r="B20" s="16">
        <v>1</v>
      </c>
      <c r="C20" s="15"/>
      <c r="D20" s="16" t="s">
        <v>6</v>
      </c>
      <c r="E20" s="16" t="s">
        <v>43</v>
      </c>
      <c r="F20" s="15">
        <v>10</v>
      </c>
      <c r="G20" s="15">
        <v>10</v>
      </c>
      <c r="H20" s="17" t="s">
        <v>448</v>
      </c>
      <c r="I20" s="15">
        <v>11</v>
      </c>
      <c r="J20" s="15">
        <f t="shared" si="0"/>
        <v>-1</v>
      </c>
      <c r="K20" s="15">
        <v>11</v>
      </c>
      <c r="L20" s="16">
        <f t="shared" si="1"/>
        <v>0</v>
      </c>
      <c r="M20" s="16" t="e">
        <f>#REF!-#REF!</f>
        <v>#REF!</v>
      </c>
      <c r="N20" s="18">
        <v>8198.4461803713493</v>
      </c>
      <c r="O20" s="18">
        <v>8198.4500000000007</v>
      </c>
      <c r="P20" s="18">
        <v>3.8196286513994E-3</v>
      </c>
      <c r="Q20" s="19" t="s">
        <v>8</v>
      </c>
    </row>
    <row r="21" spans="2:17" x14ac:dyDescent="0.2">
      <c r="B21" s="16">
        <v>1</v>
      </c>
      <c r="C21" s="15"/>
      <c r="D21" s="16" t="s">
        <v>44</v>
      </c>
      <c r="E21" s="16" t="s">
        <v>45</v>
      </c>
      <c r="F21" s="15">
        <v>4</v>
      </c>
      <c r="G21" s="15">
        <v>4</v>
      </c>
      <c r="H21" s="17" t="s">
        <v>448</v>
      </c>
      <c r="I21" s="15">
        <v>8</v>
      </c>
      <c r="J21" s="15">
        <f t="shared" si="0"/>
        <v>-4</v>
      </c>
      <c r="K21" s="15">
        <v>8</v>
      </c>
      <c r="L21" s="16">
        <f t="shared" si="1"/>
        <v>0</v>
      </c>
      <c r="M21" s="16" t="e">
        <f>#REF!-#REF!</f>
        <v>#REF!</v>
      </c>
      <c r="N21" s="18">
        <v>5962.5063129973396</v>
      </c>
      <c r="O21" s="18">
        <v>5962.51</v>
      </c>
      <c r="P21" s="18">
        <v>3.6870026606265999E-3</v>
      </c>
      <c r="Q21" s="19" t="s">
        <v>46</v>
      </c>
    </row>
    <row r="22" spans="2:17" x14ac:dyDescent="0.2">
      <c r="B22" s="16">
        <v>1</v>
      </c>
      <c r="C22" s="15"/>
      <c r="D22" s="16" t="s">
        <v>11</v>
      </c>
      <c r="E22" s="16" t="s">
        <v>12</v>
      </c>
      <c r="F22" s="15">
        <v>5</v>
      </c>
      <c r="G22" s="15">
        <v>5</v>
      </c>
      <c r="H22" s="17" t="s">
        <v>448</v>
      </c>
      <c r="I22" s="15">
        <v>26</v>
      </c>
      <c r="J22" s="15">
        <f t="shared" si="0"/>
        <v>-21</v>
      </c>
      <c r="K22" s="15">
        <v>5</v>
      </c>
      <c r="L22" s="16">
        <f t="shared" si="1"/>
        <v>21</v>
      </c>
      <c r="M22" s="16" t="e">
        <f>#REF!-#REF!</f>
        <v>#REF!</v>
      </c>
      <c r="N22" s="18">
        <v>3726.5664456233399</v>
      </c>
      <c r="O22" s="18">
        <v>3726.57</v>
      </c>
      <c r="P22" s="18">
        <v>3.5543766603041201E-3</v>
      </c>
      <c r="Q22" s="19" t="s">
        <v>13</v>
      </c>
    </row>
    <row r="23" spans="2:17" x14ac:dyDescent="0.2">
      <c r="B23" s="20">
        <v>1</v>
      </c>
      <c r="C23" s="21" t="s">
        <v>438</v>
      </c>
      <c r="D23" s="20" t="s">
        <v>29</v>
      </c>
      <c r="E23" s="20" t="s">
        <v>47</v>
      </c>
      <c r="F23" s="21">
        <v>6</v>
      </c>
      <c r="G23" s="21">
        <v>6</v>
      </c>
      <c r="H23" s="22" t="s">
        <v>448</v>
      </c>
      <c r="I23" s="23">
        <v>6</v>
      </c>
      <c r="J23" s="23">
        <f t="shared" si="0"/>
        <v>0</v>
      </c>
      <c r="K23" s="23">
        <v>6</v>
      </c>
      <c r="L23" s="16">
        <f t="shared" si="1"/>
        <v>0</v>
      </c>
      <c r="M23" s="16" t="e">
        <f>#REF!-#REF!</f>
        <v>#REF!</v>
      </c>
      <c r="N23" s="18">
        <v>4471.8797347480104</v>
      </c>
      <c r="O23" s="18">
        <v>4471.88</v>
      </c>
      <c r="P23" s="18">
        <v>2.6525198973104098E-4</v>
      </c>
      <c r="Q23" s="19" t="s">
        <v>30</v>
      </c>
    </row>
    <row r="24" spans="2:17" x14ac:dyDescent="0.2">
      <c r="B24" s="16">
        <v>1</v>
      </c>
      <c r="C24" s="15"/>
      <c r="D24" s="16" t="s">
        <v>29</v>
      </c>
      <c r="E24" s="16" t="s">
        <v>27</v>
      </c>
      <c r="F24" s="15">
        <v>4</v>
      </c>
      <c r="G24" s="15">
        <v>4</v>
      </c>
      <c r="H24" s="17" t="s">
        <v>448</v>
      </c>
      <c r="I24" s="15">
        <v>13</v>
      </c>
      <c r="J24" s="15">
        <f t="shared" si="0"/>
        <v>-9</v>
      </c>
      <c r="K24" s="15">
        <v>13</v>
      </c>
      <c r="L24" s="16">
        <f t="shared" si="1"/>
        <v>0</v>
      </c>
      <c r="M24" s="16" t="e">
        <f>#REF!-#REF!</f>
        <v>#REF!</v>
      </c>
      <c r="N24" s="18">
        <v>9689.0727586206904</v>
      </c>
      <c r="O24" s="18">
        <v>9611.93</v>
      </c>
      <c r="P24" s="18">
        <v>-77.142758620690103</v>
      </c>
      <c r="Q24" s="19" t="s">
        <v>30</v>
      </c>
    </row>
    <row r="25" spans="2:17" x14ac:dyDescent="0.2">
      <c r="B25" s="20">
        <v>2</v>
      </c>
      <c r="C25" s="21" t="s">
        <v>438</v>
      </c>
      <c r="D25" s="20" t="s">
        <v>54</v>
      </c>
      <c r="E25" s="20" t="s">
        <v>55</v>
      </c>
      <c r="F25" s="21">
        <v>7</v>
      </c>
      <c r="G25" s="21">
        <v>4</v>
      </c>
      <c r="H25" s="24">
        <f>Table310[[#This Row],[CONFIRMED 
PEAK COUNT]]-Table310[[#This Row],[REPORTED 
PEAK COUNT]]</f>
        <v>-3</v>
      </c>
      <c r="I25" s="23">
        <v>7</v>
      </c>
      <c r="J25" s="23">
        <f t="shared" si="0"/>
        <v>0</v>
      </c>
      <c r="K25" s="23">
        <v>7</v>
      </c>
      <c r="L25" s="16">
        <f t="shared" si="1"/>
        <v>0</v>
      </c>
      <c r="M25" s="16" t="e">
        <f>#REF!-#REF!</f>
        <v>#REF!</v>
      </c>
      <c r="N25" s="18">
        <v>5217.19302387268</v>
      </c>
      <c r="O25" s="18">
        <v>5217.1899999999996</v>
      </c>
      <c r="P25" s="18">
        <v>-3.0238726803872898E-3</v>
      </c>
      <c r="Q25" s="19" t="s">
        <v>56</v>
      </c>
    </row>
    <row r="26" spans="2:17" x14ac:dyDescent="0.2">
      <c r="B26" s="16">
        <v>2</v>
      </c>
      <c r="C26" s="15"/>
      <c r="D26" s="16" t="s">
        <v>60</v>
      </c>
      <c r="E26" s="16" t="s">
        <v>61</v>
      </c>
      <c r="F26" s="15">
        <v>10</v>
      </c>
      <c r="G26" s="15">
        <v>10</v>
      </c>
      <c r="H26" s="17" t="s">
        <v>448</v>
      </c>
      <c r="I26" s="15">
        <v>10</v>
      </c>
      <c r="J26" s="15">
        <f t="shared" si="0"/>
        <v>0</v>
      </c>
      <c r="K26" s="15">
        <v>10</v>
      </c>
      <c r="L26" s="16">
        <f t="shared" si="1"/>
        <v>0</v>
      </c>
      <c r="M26" s="16" t="e">
        <f>#REF!-#REF!</f>
        <v>#REF!</v>
      </c>
      <c r="N26" s="18">
        <v>7453.1328912466797</v>
      </c>
      <c r="O26" s="18">
        <v>7453.13</v>
      </c>
      <c r="P26" s="18">
        <v>-2.8912466796100502E-3</v>
      </c>
      <c r="Q26" s="19" t="s">
        <v>62</v>
      </c>
    </row>
    <row r="27" spans="2:17" x14ac:dyDescent="0.2">
      <c r="B27" s="16">
        <v>2</v>
      </c>
      <c r="C27" s="15"/>
      <c r="D27" s="16" t="s">
        <v>57</v>
      </c>
      <c r="E27" s="16" t="s">
        <v>58</v>
      </c>
      <c r="F27" s="15">
        <v>4</v>
      </c>
      <c r="G27" s="15">
        <v>4</v>
      </c>
      <c r="H27" s="17" t="s">
        <v>448</v>
      </c>
      <c r="I27" s="15">
        <v>7</v>
      </c>
      <c r="J27" s="15">
        <f t="shared" si="0"/>
        <v>-3</v>
      </c>
      <c r="K27" s="15">
        <v>7</v>
      </c>
      <c r="L27" s="16">
        <f t="shared" si="1"/>
        <v>0</v>
      </c>
      <c r="M27" s="16" t="e">
        <f>#REF!-#REF!</f>
        <v>#REF!</v>
      </c>
      <c r="N27" s="18">
        <v>5217.19302387268</v>
      </c>
      <c r="O27" s="18">
        <v>5217.1899999999996</v>
      </c>
      <c r="P27" s="18">
        <v>-3.0238726803872898E-3</v>
      </c>
      <c r="Q27" s="19" t="s">
        <v>59</v>
      </c>
    </row>
    <row r="28" spans="2:17" x14ac:dyDescent="0.2">
      <c r="B28" s="16">
        <v>2</v>
      </c>
      <c r="C28" s="15"/>
      <c r="D28" s="16" t="s">
        <v>63</v>
      </c>
      <c r="E28" s="16" t="s">
        <v>64</v>
      </c>
      <c r="F28" s="15">
        <v>4</v>
      </c>
      <c r="G28" s="15">
        <v>4</v>
      </c>
      <c r="H28" s="17" t="s">
        <v>448</v>
      </c>
      <c r="I28" s="15">
        <v>7</v>
      </c>
      <c r="J28" s="15">
        <f t="shared" si="0"/>
        <v>-3</v>
      </c>
      <c r="K28" s="15">
        <v>7</v>
      </c>
      <c r="L28" s="16">
        <f t="shared" si="1"/>
        <v>0</v>
      </c>
      <c r="M28" s="16" t="e">
        <f>#REF!-#REF!</f>
        <v>#REF!</v>
      </c>
      <c r="N28" s="18">
        <v>5217.19302387268</v>
      </c>
      <c r="O28" s="18">
        <v>5206.37</v>
      </c>
      <c r="P28" s="18">
        <v>-10.8230238726801</v>
      </c>
      <c r="Q28" s="19" t="s">
        <v>65</v>
      </c>
    </row>
    <row r="29" spans="2:17" x14ac:dyDescent="0.2">
      <c r="B29" s="16">
        <v>2</v>
      </c>
      <c r="C29" s="15"/>
      <c r="D29" s="16" t="s">
        <v>66</v>
      </c>
      <c r="E29" s="16" t="s">
        <v>67</v>
      </c>
      <c r="F29" s="15">
        <v>6</v>
      </c>
      <c r="G29" s="15">
        <v>6</v>
      </c>
      <c r="H29" s="17" t="s">
        <v>448</v>
      </c>
      <c r="I29" s="15">
        <v>10</v>
      </c>
      <c r="J29" s="15">
        <f t="shared" si="0"/>
        <v>-4</v>
      </c>
      <c r="K29" s="15">
        <v>10</v>
      </c>
      <c r="L29" s="16">
        <f t="shared" si="1"/>
        <v>0</v>
      </c>
      <c r="M29" s="16" t="e">
        <f>#REF!-#REF!</f>
        <v>#REF!</v>
      </c>
      <c r="N29" s="18">
        <v>7453.1328912466797</v>
      </c>
      <c r="O29" s="18">
        <v>7453.13</v>
      </c>
      <c r="P29" s="18">
        <v>-2.8912466796100502E-3</v>
      </c>
      <c r="Q29" s="19" t="s">
        <v>68</v>
      </c>
    </row>
    <row r="30" spans="2:17" x14ac:dyDescent="0.2">
      <c r="B30" s="16">
        <v>2</v>
      </c>
      <c r="C30" s="15"/>
      <c r="D30" s="16" t="s">
        <v>69</v>
      </c>
      <c r="E30" s="16" t="s">
        <v>70</v>
      </c>
      <c r="F30" s="15">
        <v>16</v>
      </c>
      <c r="G30" s="15">
        <v>16</v>
      </c>
      <c r="H30" s="17" t="s">
        <v>448</v>
      </c>
      <c r="I30" s="15">
        <v>22</v>
      </c>
      <c r="J30" s="15">
        <f t="shared" si="0"/>
        <v>-6</v>
      </c>
      <c r="K30" s="15">
        <v>22</v>
      </c>
      <c r="L30" s="16">
        <f t="shared" si="1"/>
        <v>0</v>
      </c>
      <c r="M30" s="16" t="e">
        <f>#REF!-#REF!</f>
        <v>#REF!</v>
      </c>
      <c r="N30" s="18">
        <v>16396.892360742699</v>
      </c>
      <c r="O30" s="18">
        <v>16396.89</v>
      </c>
      <c r="P30" s="18">
        <v>-2.36074269923847E-3</v>
      </c>
      <c r="Q30" s="19" t="s">
        <v>71</v>
      </c>
    </row>
    <row r="31" spans="2:17" x14ac:dyDescent="0.2">
      <c r="B31" s="20">
        <v>2</v>
      </c>
      <c r="C31" s="21" t="s">
        <v>438</v>
      </c>
      <c r="D31" s="20" t="s">
        <v>72</v>
      </c>
      <c r="E31" s="20" t="s">
        <v>73</v>
      </c>
      <c r="F31" s="21">
        <v>9</v>
      </c>
      <c r="G31" s="21">
        <v>5</v>
      </c>
      <c r="H31" s="24">
        <f>Table310[[#This Row],[CONFIRMED 
PEAK COUNT]]-Table310[[#This Row],[REPORTED 
PEAK COUNT]]</f>
        <v>-4</v>
      </c>
      <c r="I31" s="23">
        <v>9</v>
      </c>
      <c r="J31" s="23">
        <f t="shared" si="0"/>
        <v>0</v>
      </c>
      <c r="K31" s="23">
        <v>9</v>
      </c>
      <c r="L31" s="16">
        <f t="shared" si="1"/>
        <v>0</v>
      </c>
      <c r="M31" s="16" t="e">
        <f>#REF!-#REF!</f>
        <v>#REF!</v>
      </c>
      <c r="N31" s="18">
        <v>6707.8196021220101</v>
      </c>
      <c r="O31" s="18">
        <v>6707.82</v>
      </c>
      <c r="P31" s="18">
        <v>3.97877989598783E-4</v>
      </c>
      <c r="Q31" s="19" t="s">
        <v>74</v>
      </c>
    </row>
    <row r="32" spans="2:17" x14ac:dyDescent="0.2">
      <c r="B32" s="16">
        <v>2</v>
      </c>
      <c r="C32" s="15"/>
      <c r="D32" s="16" t="s">
        <v>75</v>
      </c>
      <c r="E32" s="16" t="s">
        <v>76</v>
      </c>
      <c r="F32" s="15">
        <v>4</v>
      </c>
      <c r="G32" s="15">
        <v>4</v>
      </c>
      <c r="H32" s="17" t="s">
        <v>448</v>
      </c>
      <c r="I32" s="15">
        <v>7</v>
      </c>
      <c r="J32" s="15">
        <f t="shared" si="0"/>
        <v>-3</v>
      </c>
      <c r="K32" s="15">
        <v>7</v>
      </c>
      <c r="L32" s="16">
        <f t="shared" si="1"/>
        <v>0</v>
      </c>
      <c r="M32" s="16" t="e">
        <f>#REF!-#REF!</f>
        <v>#REF!</v>
      </c>
      <c r="N32" s="18">
        <v>5217.19302387268</v>
      </c>
      <c r="O32" s="18">
        <v>5217.1899999999996</v>
      </c>
      <c r="P32" s="18">
        <v>-3.0238726803872898E-3</v>
      </c>
      <c r="Q32" s="19" t="s">
        <v>77</v>
      </c>
    </row>
    <row r="33" spans="2:17" x14ac:dyDescent="0.2">
      <c r="B33" s="16">
        <v>2</v>
      </c>
      <c r="C33" s="15"/>
      <c r="D33" s="16" t="s">
        <v>78</v>
      </c>
      <c r="E33" s="16" t="s">
        <v>79</v>
      </c>
      <c r="F33" s="15">
        <v>3</v>
      </c>
      <c r="G33" s="15">
        <v>3</v>
      </c>
      <c r="H33" s="17" t="s">
        <v>448</v>
      </c>
      <c r="I33" s="15">
        <v>8</v>
      </c>
      <c r="J33" s="15">
        <f t="shared" si="0"/>
        <v>-5</v>
      </c>
      <c r="K33" s="15">
        <v>8</v>
      </c>
      <c r="L33" s="16">
        <f t="shared" si="1"/>
        <v>0</v>
      </c>
      <c r="M33" s="16" t="e">
        <f>#REF!-#REF!</f>
        <v>#REF!</v>
      </c>
      <c r="N33" s="18">
        <v>5962.5063129973396</v>
      </c>
      <c r="O33" s="18">
        <v>5962.51</v>
      </c>
      <c r="P33" s="18">
        <v>3.6870026606265999E-3</v>
      </c>
      <c r="Q33" s="19" t="s">
        <v>80</v>
      </c>
    </row>
    <row r="34" spans="2:17" x14ac:dyDescent="0.2">
      <c r="B34" s="16">
        <v>2</v>
      </c>
      <c r="C34" s="15"/>
      <c r="D34" s="16" t="s">
        <v>81</v>
      </c>
      <c r="E34" s="16" t="s">
        <v>82</v>
      </c>
      <c r="F34" s="15">
        <v>3</v>
      </c>
      <c r="G34" s="15">
        <v>3</v>
      </c>
      <c r="H34" s="17" t="s">
        <v>448</v>
      </c>
      <c r="I34" s="15">
        <v>6</v>
      </c>
      <c r="J34" s="15">
        <f t="shared" si="0"/>
        <v>-3</v>
      </c>
      <c r="K34" s="15">
        <v>6</v>
      </c>
      <c r="L34" s="16">
        <f t="shared" si="1"/>
        <v>0</v>
      </c>
      <c r="M34" s="16" t="e">
        <f>#REF!-#REF!</f>
        <v>#REF!</v>
      </c>
      <c r="N34" s="18">
        <v>4471.8797347480104</v>
      </c>
      <c r="O34" s="18">
        <v>4450</v>
      </c>
      <c r="P34" s="18">
        <v>-21.879734748010399</v>
      </c>
      <c r="Q34" s="19" t="s">
        <v>83</v>
      </c>
    </row>
    <row r="35" spans="2:17" x14ac:dyDescent="0.2">
      <c r="B35" s="16">
        <v>2</v>
      </c>
      <c r="C35" s="15"/>
      <c r="D35" s="16" t="s">
        <v>84</v>
      </c>
      <c r="E35" s="16" t="s">
        <v>85</v>
      </c>
      <c r="F35" s="15">
        <v>3</v>
      </c>
      <c r="G35" s="15">
        <v>3</v>
      </c>
      <c r="H35" s="17" t="s">
        <v>448</v>
      </c>
      <c r="I35" s="15">
        <v>5</v>
      </c>
      <c r="J35" s="15">
        <f t="shared" si="0"/>
        <v>-2</v>
      </c>
      <c r="K35" s="15">
        <v>5</v>
      </c>
      <c r="L35" s="16">
        <f t="shared" si="1"/>
        <v>0</v>
      </c>
      <c r="M35" s="16" t="e">
        <f>#REF!-#REF!</f>
        <v>#REF!</v>
      </c>
      <c r="N35" s="18">
        <v>3726.5664456233399</v>
      </c>
      <c r="O35" s="18">
        <v>3679.07</v>
      </c>
      <c r="P35" s="18">
        <v>-47.496445623339703</v>
      </c>
      <c r="Q35" s="19" t="s">
        <v>86</v>
      </c>
    </row>
    <row r="36" spans="2:17" x14ac:dyDescent="0.2">
      <c r="B36" s="16">
        <v>2</v>
      </c>
      <c r="C36" s="15"/>
      <c r="D36" s="16" t="s">
        <v>87</v>
      </c>
      <c r="E36" s="16" t="s">
        <v>88</v>
      </c>
      <c r="F36" s="15">
        <v>4</v>
      </c>
      <c r="G36" s="15">
        <v>4</v>
      </c>
      <c r="H36" s="17" t="s">
        <v>448</v>
      </c>
      <c r="I36" s="15">
        <v>7</v>
      </c>
      <c r="J36" s="15">
        <f t="shared" si="0"/>
        <v>-3</v>
      </c>
      <c r="K36" s="15">
        <v>7</v>
      </c>
      <c r="L36" s="16">
        <f t="shared" si="1"/>
        <v>0</v>
      </c>
      <c r="M36" s="16" t="e">
        <f>#REF!-#REF!</f>
        <v>#REF!</v>
      </c>
      <c r="N36" s="18">
        <v>5217.19302387268</v>
      </c>
      <c r="O36" s="18">
        <v>5217.1899999999996</v>
      </c>
      <c r="P36" s="18">
        <v>-3.0238726803872898E-3</v>
      </c>
      <c r="Q36" s="19" t="s">
        <v>89</v>
      </c>
    </row>
    <row r="37" spans="2:17" x14ac:dyDescent="0.2">
      <c r="B37" s="16">
        <v>2</v>
      </c>
      <c r="C37" s="15"/>
      <c r="D37" s="16" t="s">
        <v>90</v>
      </c>
      <c r="E37" s="16" t="s">
        <v>91</v>
      </c>
      <c r="F37" s="15">
        <v>4</v>
      </c>
      <c r="G37" s="15">
        <v>4</v>
      </c>
      <c r="H37" s="17" t="s">
        <v>448</v>
      </c>
      <c r="I37" s="15">
        <v>6</v>
      </c>
      <c r="J37" s="15">
        <f t="shared" si="0"/>
        <v>-2</v>
      </c>
      <c r="K37" s="15">
        <v>6</v>
      </c>
      <c r="L37" s="16">
        <f t="shared" si="1"/>
        <v>0</v>
      </c>
      <c r="M37" s="16" t="e">
        <f>#REF!-#REF!</f>
        <v>#REF!</v>
      </c>
      <c r="N37" s="18">
        <v>4471.8797347480104</v>
      </c>
      <c r="O37" s="18">
        <v>4470.32</v>
      </c>
      <c r="P37" s="18">
        <v>-1.55973474801067</v>
      </c>
      <c r="Q37" s="19" t="s">
        <v>92</v>
      </c>
    </row>
    <row r="38" spans="2:17" x14ac:dyDescent="0.2">
      <c r="B38" s="16">
        <v>3</v>
      </c>
      <c r="C38" s="15"/>
      <c r="D38" s="16" t="s">
        <v>105</v>
      </c>
      <c r="E38" s="16" t="s">
        <v>103</v>
      </c>
      <c r="F38" s="15">
        <v>41</v>
      </c>
      <c r="G38" s="15">
        <v>41</v>
      </c>
      <c r="H38" s="17" t="s">
        <v>448</v>
      </c>
      <c r="I38" s="15">
        <v>60</v>
      </c>
      <c r="J38" s="15">
        <f t="shared" ref="J38:J69" si="2">F38-I38</f>
        <v>-19</v>
      </c>
      <c r="K38" s="15">
        <v>60</v>
      </c>
      <c r="L38" s="16">
        <f t="shared" ref="L38:L69" si="3">I38-K38</f>
        <v>0</v>
      </c>
      <c r="M38" s="16" t="e">
        <f>#REF!-#REF!</f>
        <v>#REF!</v>
      </c>
      <c r="N38" s="18">
        <v>44718.797347480097</v>
      </c>
      <c r="O38" s="18">
        <v>44718.8</v>
      </c>
      <c r="P38" s="18">
        <v>2.6525199064053599E-3</v>
      </c>
      <c r="Q38" s="19" t="s">
        <v>106</v>
      </c>
    </row>
    <row r="39" spans="2:17" x14ac:dyDescent="0.2">
      <c r="B39" s="16">
        <v>3</v>
      </c>
      <c r="C39" s="15"/>
      <c r="D39" s="16" t="s">
        <v>105</v>
      </c>
      <c r="E39" s="16" t="s">
        <v>111</v>
      </c>
      <c r="F39" s="15">
        <v>20</v>
      </c>
      <c r="G39" s="15">
        <v>20</v>
      </c>
      <c r="H39" s="17" t="s">
        <v>448</v>
      </c>
      <c r="I39" s="15">
        <v>29</v>
      </c>
      <c r="J39" s="15">
        <f t="shared" si="2"/>
        <v>-9</v>
      </c>
      <c r="K39" s="15">
        <v>29</v>
      </c>
      <c r="L39" s="16">
        <f t="shared" si="3"/>
        <v>0</v>
      </c>
      <c r="M39" s="16" t="e">
        <f>#REF!-#REF!</f>
        <v>#REF!</v>
      </c>
      <c r="N39" s="18">
        <v>21614.085384615399</v>
      </c>
      <c r="O39" s="18">
        <v>21614.09</v>
      </c>
      <c r="P39" s="18">
        <v>4.6153846014931298E-3</v>
      </c>
      <c r="Q39" s="19" t="s">
        <v>113</v>
      </c>
    </row>
    <row r="40" spans="2:17" x14ac:dyDescent="0.2">
      <c r="B40" s="20">
        <v>3</v>
      </c>
      <c r="C40" s="21" t="s">
        <v>438</v>
      </c>
      <c r="D40" s="20" t="s">
        <v>110</v>
      </c>
      <c r="E40" s="20" t="s">
        <v>111</v>
      </c>
      <c r="F40" s="21">
        <v>5</v>
      </c>
      <c r="G40" s="21">
        <v>5</v>
      </c>
      <c r="H40" s="22" t="s">
        <v>448</v>
      </c>
      <c r="I40" s="23">
        <v>8</v>
      </c>
      <c r="J40" s="23">
        <f t="shared" si="2"/>
        <v>-3</v>
      </c>
      <c r="K40" s="23">
        <v>10</v>
      </c>
      <c r="L40" s="16">
        <f t="shared" si="3"/>
        <v>-2</v>
      </c>
      <c r="M40" s="16" t="e">
        <f>#REF!-#REF!</f>
        <v>#REF!</v>
      </c>
      <c r="N40" s="18">
        <v>7453.1328912466797</v>
      </c>
      <c r="O40" s="18">
        <v>6324.75</v>
      </c>
      <c r="P40" s="18">
        <v>-1128.3828912466799</v>
      </c>
      <c r="Q40" s="19" t="s">
        <v>112</v>
      </c>
    </row>
    <row r="41" spans="2:17" x14ac:dyDescent="0.2">
      <c r="B41" s="16">
        <v>3</v>
      </c>
      <c r="C41" s="15"/>
      <c r="D41" s="16" t="s">
        <v>93</v>
      </c>
      <c r="E41" s="16" t="s">
        <v>94</v>
      </c>
      <c r="F41" s="15">
        <v>3</v>
      </c>
      <c r="G41" s="15">
        <v>3</v>
      </c>
      <c r="H41" s="17" t="s">
        <v>448</v>
      </c>
      <c r="I41" s="15">
        <v>5</v>
      </c>
      <c r="J41" s="15">
        <f t="shared" si="2"/>
        <v>-2</v>
      </c>
      <c r="K41" s="15">
        <v>5</v>
      </c>
      <c r="L41" s="16">
        <f t="shared" si="3"/>
        <v>0</v>
      </c>
      <c r="M41" s="16" t="e">
        <f>#REF!-#REF!</f>
        <v>#REF!</v>
      </c>
      <c r="N41" s="18">
        <v>3726.5664456233399</v>
      </c>
      <c r="O41" s="18">
        <v>3726.57</v>
      </c>
      <c r="P41" s="18">
        <v>3.5543766603041201E-3</v>
      </c>
      <c r="Q41" s="19" t="s">
        <v>95</v>
      </c>
    </row>
    <row r="42" spans="2:17" x14ac:dyDescent="0.2">
      <c r="B42" s="16">
        <v>3</v>
      </c>
      <c r="C42" s="15"/>
      <c r="D42" s="16" t="s">
        <v>114</v>
      </c>
      <c r="E42" s="16" t="s">
        <v>111</v>
      </c>
      <c r="F42" s="15">
        <v>2</v>
      </c>
      <c r="G42" s="15">
        <v>2</v>
      </c>
      <c r="H42" s="17" t="s">
        <v>448</v>
      </c>
      <c r="I42" s="15">
        <v>3</v>
      </c>
      <c r="J42" s="15">
        <f t="shared" si="2"/>
        <v>-1</v>
      </c>
      <c r="K42" s="15">
        <v>3</v>
      </c>
      <c r="L42" s="16">
        <f t="shared" si="3"/>
        <v>0</v>
      </c>
      <c r="M42" s="16" t="e">
        <f>#REF!-#REF!</f>
        <v>#REF!</v>
      </c>
      <c r="N42" s="18">
        <v>2235.9398673740002</v>
      </c>
      <c r="O42" s="18">
        <v>2235.94</v>
      </c>
      <c r="P42" s="18">
        <v>1.32625999867741E-4</v>
      </c>
      <c r="Q42" s="19" t="s">
        <v>115</v>
      </c>
    </row>
    <row r="43" spans="2:17" x14ac:dyDescent="0.2">
      <c r="B43" s="16">
        <v>3</v>
      </c>
      <c r="C43" s="15"/>
      <c r="D43" s="16" t="s">
        <v>96</v>
      </c>
      <c r="E43" s="16" t="s">
        <v>94</v>
      </c>
      <c r="F43" s="15">
        <v>2</v>
      </c>
      <c r="G43" s="15">
        <v>2</v>
      </c>
      <c r="H43" s="17" t="s">
        <v>448</v>
      </c>
      <c r="I43" s="15">
        <v>3</v>
      </c>
      <c r="J43" s="15">
        <f t="shared" si="2"/>
        <v>-1</v>
      </c>
      <c r="K43" s="15">
        <v>3</v>
      </c>
      <c r="L43" s="16">
        <f t="shared" si="3"/>
        <v>0</v>
      </c>
      <c r="M43" s="16" t="e">
        <f>#REF!-#REF!</f>
        <v>#REF!</v>
      </c>
      <c r="N43" s="18">
        <v>2235.9398673740002</v>
      </c>
      <c r="O43" s="18">
        <v>2235.94</v>
      </c>
      <c r="P43" s="18">
        <v>1.32625999867741E-4</v>
      </c>
      <c r="Q43" s="19" t="s">
        <v>97</v>
      </c>
    </row>
    <row r="44" spans="2:17" x14ac:dyDescent="0.2">
      <c r="B44" s="16">
        <v>3</v>
      </c>
      <c r="C44" s="15"/>
      <c r="D44" s="16" t="s">
        <v>98</v>
      </c>
      <c r="E44" s="16" t="s">
        <v>94</v>
      </c>
      <c r="F44" s="15">
        <v>14</v>
      </c>
      <c r="G44" s="15">
        <v>14</v>
      </c>
      <c r="H44" s="17" t="s">
        <v>448</v>
      </c>
      <c r="I44" s="15">
        <v>23</v>
      </c>
      <c r="J44" s="15">
        <f t="shared" si="2"/>
        <v>-9</v>
      </c>
      <c r="K44" s="15">
        <v>23</v>
      </c>
      <c r="L44" s="16">
        <f t="shared" si="3"/>
        <v>0</v>
      </c>
      <c r="M44" s="16" t="e">
        <f>#REF!-#REF!</f>
        <v>#REF!</v>
      </c>
      <c r="N44" s="18">
        <v>17142.205649867399</v>
      </c>
      <c r="O44" s="18">
        <v>17137.2</v>
      </c>
      <c r="P44" s="18">
        <v>-5.0056498673984597</v>
      </c>
      <c r="Q44" s="19" t="s">
        <v>99</v>
      </c>
    </row>
    <row r="45" spans="2:17" x14ac:dyDescent="0.2">
      <c r="B45" s="25">
        <v>3</v>
      </c>
      <c r="C45" s="26" t="s">
        <v>439</v>
      </c>
      <c r="D45" s="25" t="s">
        <v>102</v>
      </c>
      <c r="E45" s="25" t="s">
        <v>103</v>
      </c>
      <c r="F45" s="26">
        <v>5</v>
      </c>
      <c r="G45" s="26">
        <v>5</v>
      </c>
      <c r="H45" s="27" t="s">
        <v>448</v>
      </c>
      <c r="I45" s="23">
        <v>7</v>
      </c>
      <c r="J45" s="23">
        <f t="shared" si="2"/>
        <v>-2</v>
      </c>
      <c r="K45" s="23">
        <v>7</v>
      </c>
      <c r="L45" s="16">
        <f t="shared" si="3"/>
        <v>0</v>
      </c>
      <c r="M45" s="16" t="e">
        <f>#REF!-#REF!</f>
        <v>#REF!</v>
      </c>
      <c r="N45" s="18">
        <v>5217.19302387268</v>
      </c>
      <c r="O45" s="18">
        <v>4854.95</v>
      </c>
      <c r="P45" s="18">
        <v>-362.24302387268</v>
      </c>
      <c r="Q45" s="19" t="s">
        <v>104</v>
      </c>
    </row>
    <row r="46" spans="2:17" x14ac:dyDescent="0.2">
      <c r="B46" s="16">
        <v>3</v>
      </c>
      <c r="C46" s="15"/>
      <c r="D46" s="16" t="s">
        <v>107</v>
      </c>
      <c r="E46" s="16" t="s">
        <v>108</v>
      </c>
      <c r="F46" s="15">
        <v>7</v>
      </c>
      <c r="G46" s="15">
        <v>7</v>
      </c>
      <c r="H46" s="17" t="s">
        <v>448</v>
      </c>
      <c r="I46" s="15">
        <v>12</v>
      </c>
      <c r="J46" s="15">
        <f t="shared" si="2"/>
        <v>-5</v>
      </c>
      <c r="K46" s="15">
        <v>12</v>
      </c>
      <c r="L46" s="16">
        <f t="shared" si="3"/>
        <v>0</v>
      </c>
      <c r="M46" s="16" t="e">
        <f>#REF!-#REF!</f>
        <v>#REF!</v>
      </c>
      <c r="N46" s="18">
        <v>8943.7594694960208</v>
      </c>
      <c r="O46" s="18">
        <v>8029.36</v>
      </c>
      <c r="P46" s="18">
        <v>-914.39946949602097</v>
      </c>
      <c r="Q46" s="19" t="s">
        <v>109</v>
      </c>
    </row>
    <row r="47" spans="2:17" x14ac:dyDescent="0.2">
      <c r="B47" s="16">
        <v>3</v>
      </c>
      <c r="C47" s="15"/>
      <c r="D47" s="16" t="s">
        <v>116</v>
      </c>
      <c r="E47" s="16" t="s">
        <v>111</v>
      </c>
      <c r="F47" s="15">
        <v>55</v>
      </c>
      <c r="G47" s="15">
        <v>55</v>
      </c>
      <c r="H47" s="17" t="s">
        <v>448</v>
      </c>
      <c r="I47" s="15">
        <v>108</v>
      </c>
      <c r="J47" s="15">
        <f t="shared" si="2"/>
        <v>-53</v>
      </c>
      <c r="K47" s="15">
        <v>108</v>
      </c>
      <c r="L47" s="16">
        <f t="shared" si="3"/>
        <v>0</v>
      </c>
      <c r="M47" s="16" t="e">
        <f>#REF!-#REF!</f>
        <v>#REF!</v>
      </c>
      <c r="N47" s="18">
        <v>80493.835225464194</v>
      </c>
      <c r="O47" s="18">
        <v>80402.720000000001</v>
      </c>
      <c r="P47" s="18">
        <v>-91.115225464192903</v>
      </c>
      <c r="Q47" s="19" t="s">
        <v>117</v>
      </c>
    </row>
    <row r="48" spans="2:17" x14ac:dyDescent="0.2">
      <c r="B48" s="16">
        <v>3</v>
      </c>
      <c r="C48" s="15"/>
      <c r="D48" s="16" t="s">
        <v>118</v>
      </c>
      <c r="E48" s="16" t="s">
        <v>119</v>
      </c>
      <c r="F48" s="15">
        <v>33</v>
      </c>
      <c r="G48" s="15">
        <v>33</v>
      </c>
      <c r="H48" s="17" t="s">
        <v>448</v>
      </c>
      <c r="I48" s="15">
        <v>48</v>
      </c>
      <c r="J48" s="15">
        <f t="shared" si="2"/>
        <v>-15</v>
      </c>
      <c r="K48" s="15">
        <v>49</v>
      </c>
      <c r="L48" s="16">
        <f t="shared" si="3"/>
        <v>-1</v>
      </c>
      <c r="M48" s="16" t="e">
        <f>#REF!-#REF!</f>
        <v>#REF!</v>
      </c>
      <c r="N48" s="18">
        <v>36520.351167108704</v>
      </c>
      <c r="O48" s="18">
        <v>35939</v>
      </c>
      <c r="P48" s="18">
        <v>-581.35116710870398</v>
      </c>
      <c r="Q48" s="19" t="s">
        <v>120</v>
      </c>
    </row>
    <row r="49" spans="2:17" x14ac:dyDescent="0.2">
      <c r="B49" s="16">
        <v>3</v>
      </c>
      <c r="C49" s="15"/>
      <c r="D49" s="16" t="s">
        <v>6</v>
      </c>
      <c r="E49" s="16" t="s">
        <v>100</v>
      </c>
      <c r="F49" s="15">
        <v>25</v>
      </c>
      <c r="G49" s="15">
        <v>25</v>
      </c>
      <c r="H49" s="17" t="s">
        <v>448</v>
      </c>
      <c r="I49" s="23">
        <v>38</v>
      </c>
      <c r="J49" s="23">
        <f t="shared" si="2"/>
        <v>-13</v>
      </c>
      <c r="K49" s="23">
        <v>38</v>
      </c>
      <c r="L49" s="16">
        <f t="shared" si="3"/>
        <v>0</v>
      </c>
      <c r="M49" s="16" t="e">
        <f>#REF!-#REF!</f>
        <v>#REF!</v>
      </c>
      <c r="N49" s="18">
        <v>28321.904986737401</v>
      </c>
      <c r="O49" s="18">
        <v>28321.9</v>
      </c>
      <c r="P49" s="18">
        <v>-4.9867374000314201E-3</v>
      </c>
      <c r="Q49" s="19" t="s">
        <v>8</v>
      </c>
    </row>
    <row r="50" spans="2:17" x14ac:dyDescent="0.2">
      <c r="B50" s="16">
        <v>3</v>
      </c>
      <c r="C50" s="15"/>
      <c r="D50" s="16" t="s">
        <v>121</v>
      </c>
      <c r="E50" s="16" t="s">
        <v>124</v>
      </c>
      <c r="F50" s="15">
        <v>8</v>
      </c>
      <c r="G50" s="15">
        <v>8</v>
      </c>
      <c r="H50" s="17" t="s">
        <v>448</v>
      </c>
      <c r="I50" s="15">
        <v>11</v>
      </c>
      <c r="J50" s="15">
        <f t="shared" si="2"/>
        <v>-3</v>
      </c>
      <c r="K50" s="15">
        <v>11</v>
      </c>
      <c r="L50" s="16">
        <f t="shared" si="3"/>
        <v>0</v>
      </c>
      <c r="M50" s="16" t="e">
        <f>#REF!-#REF!</f>
        <v>#REF!</v>
      </c>
      <c r="N50" s="18">
        <v>8198.4461803713493</v>
      </c>
      <c r="O50" s="18">
        <v>8198.4500000000007</v>
      </c>
      <c r="P50" s="18">
        <v>3.8196286513994E-3</v>
      </c>
      <c r="Q50" s="19" t="s">
        <v>125</v>
      </c>
    </row>
    <row r="51" spans="2:17" x14ac:dyDescent="0.2">
      <c r="B51" s="16">
        <v>3</v>
      </c>
      <c r="C51" s="15"/>
      <c r="D51" s="16" t="s">
        <v>121</v>
      </c>
      <c r="E51" s="16" t="s">
        <v>122</v>
      </c>
      <c r="F51" s="15">
        <v>5</v>
      </c>
      <c r="G51" s="15">
        <v>5</v>
      </c>
      <c r="H51" s="17" t="s">
        <v>448</v>
      </c>
      <c r="I51" s="15">
        <v>7</v>
      </c>
      <c r="J51" s="15">
        <f t="shared" si="2"/>
        <v>-2</v>
      </c>
      <c r="K51" s="15">
        <v>7</v>
      </c>
      <c r="L51" s="16">
        <f t="shared" si="3"/>
        <v>0</v>
      </c>
      <c r="M51" s="16" t="e">
        <f>#REF!-#REF!</f>
        <v>#REF!</v>
      </c>
      <c r="N51" s="18">
        <v>5217.19302387268</v>
      </c>
      <c r="O51" s="18">
        <v>5217.1899999999996</v>
      </c>
      <c r="P51" s="18">
        <v>-3.0238726803872898E-3</v>
      </c>
      <c r="Q51" s="19" t="s">
        <v>123</v>
      </c>
    </row>
    <row r="52" spans="2:17" x14ac:dyDescent="0.2">
      <c r="B52" s="20">
        <v>3</v>
      </c>
      <c r="C52" s="30" t="s">
        <v>438</v>
      </c>
      <c r="D52" s="20" t="s">
        <v>11</v>
      </c>
      <c r="E52" s="20" t="s">
        <v>100</v>
      </c>
      <c r="F52" s="21">
        <v>19</v>
      </c>
      <c r="G52" s="21">
        <v>19</v>
      </c>
      <c r="H52" s="22" t="s">
        <v>448</v>
      </c>
      <c r="I52" s="15">
        <v>26</v>
      </c>
      <c r="J52" s="15">
        <f t="shared" si="2"/>
        <v>-7</v>
      </c>
      <c r="K52" s="15">
        <v>26</v>
      </c>
      <c r="L52" s="16">
        <f t="shared" si="3"/>
        <v>0</v>
      </c>
      <c r="M52" s="16" t="e">
        <f>#REF!-#REF!</f>
        <v>#REF!</v>
      </c>
      <c r="N52" s="18">
        <v>19378.145517241399</v>
      </c>
      <c r="O52" s="18">
        <v>18940.650000000001</v>
      </c>
      <c r="P52" s="18">
        <v>-437.49551724139701</v>
      </c>
      <c r="Q52" s="19" t="s">
        <v>101</v>
      </c>
    </row>
    <row r="53" spans="2:17" x14ac:dyDescent="0.2">
      <c r="B53" s="16">
        <v>4</v>
      </c>
      <c r="C53" s="28"/>
      <c r="D53" s="16" t="s">
        <v>105</v>
      </c>
      <c r="E53" s="16" t="s">
        <v>156</v>
      </c>
      <c r="F53" s="15">
        <v>6</v>
      </c>
      <c r="G53" s="15">
        <v>6</v>
      </c>
      <c r="H53" s="17" t="s">
        <v>448</v>
      </c>
      <c r="I53" s="23">
        <v>18</v>
      </c>
      <c r="J53" s="23">
        <f t="shared" si="2"/>
        <v>-12</v>
      </c>
      <c r="K53" s="23">
        <v>18</v>
      </c>
      <c r="L53" s="16">
        <f t="shared" si="3"/>
        <v>0</v>
      </c>
      <c r="M53" s="16" t="e">
        <f>#REF!-#REF!</f>
        <v>#REF!</v>
      </c>
      <c r="N53" s="18">
        <v>13415.639204244</v>
      </c>
      <c r="O53" s="18">
        <v>13415.64</v>
      </c>
      <c r="P53" s="18">
        <v>7.9575599920644901E-4</v>
      </c>
      <c r="Q53" s="19" t="s">
        <v>157</v>
      </c>
    </row>
    <row r="54" spans="2:17" x14ac:dyDescent="0.2">
      <c r="B54" s="16">
        <v>4</v>
      </c>
      <c r="C54" s="15"/>
      <c r="D54" s="16" t="s">
        <v>146</v>
      </c>
      <c r="E54" s="16" t="s">
        <v>152</v>
      </c>
      <c r="F54" s="15">
        <v>3</v>
      </c>
      <c r="G54" s="15">
        <v>3</v>
      </c>
      <c r="H54" s="17" t="s">
        <v>448</v>
      </c>
      <c r="I54" s="15">
        <v>4</v>
      </c>
      <c r="J54" s="15">
        <f t="shared" si="2"/>
        <v>-1</v>
      </c>
      <c r="K54" s="15">
        <v>3</v>
      </c>
      <c r="L54" s="16">
        <f t="shared" si="3"/>
        <v>1</v>
      </c>
      <c r="M54" s="16" t="e">
        <f>#REF!-#REF!</f>
        <v>#REF!</v>
      </c>
      <c r="N54" s="18">
        <v>2235.9398673740002</v>
      </c>
      <c r="O54" s="18">
        <v>2235.94</v>
      </c>
      <c r="P54" s="18">
        <v>1.32625999867741E-4</v>
      </c>
      <c r="Q54" s="19" t="s">
        <v>8</v>
      </c>
    </row>
    <row r="55" spans="2:17" x14ac:dyDescent="0.2">
      <c r="B55" s="25">
        <v>4</v>
      </c>
      <c r="C55" s="26" t="s">
        <v>439</v>
      </c>
      <c r="D55" s="25" t="s">
        <v>146</v>
      </c>
      <c r="E55" s="25" t="s">
        <v>160</v>
      </c>
      <c r="F55" s="26">
        <v>6</v>
      </c>
      <c r="G55" s="26">
        <v>6</v>
      </c>
      <c r="H55" s="27" t="s">
        <v>448</v>
      </c>
      <c r="I55" s="23">
        <v>7</v>
      </c>
      <c r="J55" s="23">
        <f t="shared" si="2"/>
        <v>-1</v>
      </c>
      <c r="K55" s="23">
        <v>6</v>
      </c>
      <c r="L55" s="16">
        <f t="shared" si="3"/>
        <v>1</v>
      </c>
      <c r="M55" s="16" t="e">
        <f>#REF!-#REF!</f>
        <v>#REF!</v>
      </c>
      <c r="N55" s="18">
        <v>4471.8797347480104</v>
      </c>
      <c r="O55" s="18">
        <v>4471.88</v>
      </c>
      <c r="P55" s="18">
        <v>2.6525198973104098E-4</v>
      </c>
      <c r="Q55" s="19" t="s">
        <v>8</v>
      </c>
    </row>
    <row r="56" spans="2:17" x14ac:dyDescent="0.2">
      <c r="B56" s="16">
        <v>4</v>
      </c>
      <c r="C56" s="15"/>
      <c r="D56" s="16" t="s">
        <v>146</v>
      </c>
      <c r="E56" s="16" t="s">
        <v>147</v>
      </c>
      <c r="F56" s="15">
        <v>2</v>
      </c>
      <c r="G56" s="15">
        <v>2</v>
      </c>
      <c r="H56" s="17" t="s">
        <v>448</v>
      </c>
      <c r="I56" s="15">
        <v>3</v>
      </c>
      <c r="J56" s="15">
        <f t="shared" si="2"/>
        <v>-1</v>
      </c>
      <c r="K56" s="15">
        <v>2</v>
      </c>
      <c r="L56" s="16">
        <f t="shared" si="3"/>
        <v>1</v>
      </c>
      <c r="M56" s="16" t="e">
        <f>#REF!-#REF!</f>
        <v>#REF!</v>
      </c>
      <c r="N56" s="18">
        <v>1490.6265782493399</v>
      </c>
      <c r="O56" s="18">
        <v>1490.63</v>
      </c>
      <c r="P56" s="18">
        <v>3.4217506602090002E-3</v>
      </c>
      <c r="Q56" s="19" t="s">
        <v>148</v>
      </c>
    </row>
    <row r="57" spans="2:17" x14ac:dyDescent="0.2">
      <c r="B57" s="16">
        <v>4</v>
      </c>
      <c r="C57" s="15"/>
      <c r="D57" s="16" t="s">
        <v>126</v>
      </c>
      <c r="E57" s="16" t="s">
        <v>127</v>
      </c>
      <c r="F57" s="15">
        <v>4</v>
      </c>
      <c r="G57" s="15">
        <v>4</v>
      </c>
      <c r="H57" s="17" t="s">
        <v>448</v>
      </c>
      <c r="I57" s="15">
        <v>7</v>
      </c>
      <c r="J57" s="15">
        <f t="shared" si="2"/>
        <v>-3</v>
      </c>
      <c r="K57" s="15">
        <v>7</v>
      </c>
      <c r="L57" s="16">
        <f t="shared" si="3"/>
        <v>0</v>
      </c>
      <c r="M57" s="16" t="e">
        <f>#REF!-#REF!</f>
        <v>#REF!</v>
      </c>
      <c r="N57" s="18">
        <v>5217.19302387268</v>
      </c>
      <c r="O57" s="18">
        <v>5217.1899999999996</v>
      </c>
      <c r="P57" s="18">
        <v>-3.0238726803872898E-3</v>
      </c>
      <c r="Q57" s="19" t="s">
        <v>128</v>
      </c>
    </row>
    <row r="58" spans="2:17" x14ac:dyDescent="0.2">
      <c r="B58" s="16">
        <v>4</v>
      </c>
      <c r="C58" s="15"/>
      <c r="D58" s="16" t="s">
        <v>132</v>
      </c>
      <c r="E58" s="16" t="s">
        <v>133</v>
      </c>
      <c r="F58" s="15">
        <v>9</v>
      </c>
      <c r="G58" s="15">
        <v>9</v>
      </c>
      <c r="H58" s="17" t="s">
        <v>448</v>
      </c>
      <c r="I58" s="15">
        <v>14</v>
      </c>
      <c r="J58" s="15">
        <f t="shared" si="2"/>
        <v>-5</v>
      </c>
      <c r="K58" s="15">
        <v>14</v>
      </c>
      <c r="L58" s="16">
        <f t="shared" si="3"/>
        <v>0</v>
      </c>
      <c r="M58" s="16" t="e">
        <f>#REF!-#REF!</f>
        <v>#REF!</v>
      </c>
      <c r="N58" s="18">
        <v>10434.3860477454</v>
      </c>
      <c r="O58" s="18">
        <v>10434.39</v>
      </c>
      <c r="P58" s="18">
        <v>3.95225459942594E-3</v>
      </c>
      <c r="Q58" s="19" t="s">
        <v>134</v>
      </c>
    </row>
    <row r="59" spans="2:17" x14ac:dyDescent="0.2">
      <c r="B59" s="16">
        <v>4</v>
      </c>
      <c r="C59" s="15"/>
      <c r="D59" s="16" t="s">
        <v>135</v>
      </c>
      <c r="E59" s="16" t="s">
        <v>136</v>
      </c>
      <c r="F59" s="15">
        <v>6</v>
      </c>
      <c r="G59" s="15">
        <v>6</v>
      </c>
      <c r="H59" s="17" t="s">
        <v>448</v>
      </c>
      <c r="I59" s="15">
        <v>8</v>
      </c>
      <c r="J59" s="15">
        <f t="shared" si="2"/>
        <v>-2</v>
      </c>
      <c r="K59" s="15">
        <v>8</v>
      </c>
      <c r="L59" s="16">
        <f t="shared" si="3"/>
        <v>0</v>
      </c>
      <c r="M59" s="16" t="e">
        <f>#REF!-#REF!</f>
        <v>#REF!</v>
      </c>
      <c r="N59" s="18">
        <v>5962.5063129973396</v>
      </c>
      <c r="O59" s="18">
        <v>5933.54</v>
      </c>
      <c r="P59" s="18">
        <v>-28.9663129973396</v>
      </c>
      <c r="Q59" s="19" t="s">
        <v>137</v>
      </c>
    </row>
    <row r="60" spans="2:17" x14ac:dyDescent="0.2">
      <c r="B60" s="16">
        <v>4</v>
      </c>
      <c r="C60" s="15"/>
      <c r="D60" s="16" t="s">
        <v>140</v>
      </c>
      <c r="E60" s="16" t="s">
        <v>141</v>
      </c>
      <c r="F60" s="15">
        <v>3</v>
      </c>
      <c r="G60" s="15">
        <v>3</v>
      </c>
      <c r="H60" s="17" t="s">
        <v>448</v>
      </c>
      <c r="I60" s="15">
        <v>6</v>
      </c>
      <c r="J60" s="15">
        <f t="shared" si="2"/>
        <v>-3</v>
      </c>
      <c r="K60" s="15">
        <v>6</v>
      </c>
      <c r="L60" s="16">
        <f t="shared" si="3"/>
        <v>0</v>
      </c>
      <c r="M60" s="16" t="e">
        <f>#REF!-#REF!</f>
        <v>#REF!</v>
      </c>
      <c r="N60" s="18">
        <v>4471.8797347480104</v>
      </c>
      <c r="O60" s="18">
        <v>4465.6499999999996</v>
      </c>
      <c r="P60" s="18">
        <v>-6.2297347480107401</v>
      </c>
      <c r="Q60" s="19" t="s">
        <v>142</v>
      </c>
    </row>
    <row r="61" spans="2:17" x14ac:dyDescent="0.2">
      <c r="B61" s="16">
        <v>4</v>
      </c>
      <c r="C61" s="15"/>
      <c r="D61" s="16" t="s">
        <v>143</v>
      </c>
      <c r="E61" s="16" t="s">
        <v>144</v>
      </c>
      <c r="F61" s="15">
        <v>14</v>
      </c>
      <c r="G61" s="15">
        <v>14</v>
      </c>
      <c r="H61" s="17" t="s">
        <v>448</v>
      </c>
      <c r="I61" s="15">
        <v>20</v>
      </c>
      <c r="J61" s="15">
        <f t="shared" si="2"/>
        <v>-6</v>
      </c>
      <c r="K61" s="15">
        <v>20</v>
      </c>
      <c r="L61" s="16">
        <f t="shared" si="3"/>
        <v>0</v>
      </c>
      <c r="M61" s="16" t="e">
        <f>#REF!-#REF!</f>
        <v>#REF!</v>
      </c>
      <c r="N61" s="18">
        <v>14906.265782493399</v>
      </c>
      <c r="O61" s="18">
        <v>14906.27</v>
      </c>
      <c r="P61" s="18">
        <v>4.2175066009804097E-3</v>
      </c>
      <c r="Q61" s="19" t="s">
        <v>145</v>
      </c>
    </row>
    <row r="62" spans="2:17" x14ac:dyDescent="0.2">
      <c r="B62" s="16">
        <v>4</v>
      </c>
      <c r="C62" s="15"/>
      <c r="D62" s="16" t="s">
        <v>149</v>
      </c>
      <c r="E62" s="16" t="s">
        <v>150</v>
      </c>
      <c r="F62" s="15">
        <v>4</v>
      </c>
      <c r="G62" s="15">
        <v>4</v>
      </c>
      <c r="H62" s="17" t="s">
        <v>448</v>
      </c>
      <c r="I62" s="15">
        <v>11</v>
      </c>
      <c r="J62" s="15">
        <f t="shared" si="2"/>
        <v>-7</v>
      </c>
      <c r="K62" s="15">
        <v>11</v>
      </c>
      <c r="L62" s="16">
        <f t="shared" si="3"/>
        <v>0</v>
      </c>
      <c r="M62" s="16" t="e">
        <f>#REF!-#REF!</f>
        <v>#REF!</v>
      </c>
      <c r="N62" s="18">
        <v>8198.4461803713493</v>
      </c>
      <c r="O62" s="18">
        <v>7930.69</v>
      </c>
      <c r="P62" s="18">
        <v>-267.75618037135001</v>
      </c>
      <c r="Q62" s="19" t="s">
        <v>151</v>
      </c>
    </row>
    <row r="63" spans="2:17" x14ac:dyDescent="0.2">
      <c r="B63" s="20">
        <v>4</v>
      </c>
      <c r="C63" s="30" t="s">
        <v>438</v>
      </c>
      <c r="D63" s="20" t="s">
        <v>138</v>
      </c>
      <c r="E63" s="20" t="s">
        <v>136</v>
      </c>
      <c r="F63" s="21">
        <v>6</v>
      </c>
      <c r="G63" s="21">
        <v>6</v>
      </c>
      <c r="H63" s="22" t="s">
        <v>448</v>
      </c>
      <c r="I63" s="23">
        <v>6</v>
      </c>
      <c r="J63" s="23">
        <f t="shared" si="2"/>
        <v>0</v>
      </c>
      <c r="K63" s="23">
        <v>6</v>
      </c>
      <c r="L63" s="16">
        <f t="shared" si="3"/>
        <v>0</v>
      </c>
      <c r="M63" s="16" t="e">
        <f>#REF!-#REF!</f>
        <v>#REF!</v>
      </c>
      <c r="N63" s="18">
        <v>4471.8797347480104</v>
      </c>
      <c r="O63" s="18">
        <v>4471.88</v>
      </c>
      <c r="P63" s="18">
        <v>2.6525198973104098E-4</v>
      </c>
      <c r="Q63" s="19" t="s">
        <v>139</v>
      </c>
    </row>
    <row r="64" spans="2:17" x14ac:dyDescent="0.2">
      <c r="B64" s="16">
        <v>4</v>
      </c>
      <c r="C64" s="15"/>
      <c r="D64" s="16" t="s">
        <v>153</v>
      </c>
      <c r="E64" s="16" t="s">
        <v>154</v>
      </c>
      <c r="F64" s="15">
        <v>6</v>
      </c>
      <c r="G64" s="15">
        <v>6</v>
      </c>
      <c r="H64" s="17" t="s">
        <v>448</v>
      </c>
      <c r="I64" s="15">
        <v>12</v>
      </c>
      <c r="J64" s="15">
        <f t="shared" si="2"/>
        <v>-6</v>
      </c>
      <c r="K64" s="15">
        <v>12</v>
      </c>
      <c r="L64" s="16">
        <f t="shared" si="3"/>
        <v>0</v>
      </c>
      <c r="M64" s="16" t="e">
        <f>#REF!-#REF!</f>
        <v>#REF!</v>
      </c>
      <c r="N64" s="18">
        <v>8943.7594694960208</v>
      </c>
      <c r="O64" s="18">
        <v>8943.76</v>
      </c>
      <c r="P64" s="18">
        <v>5.3050397946208304E-4</v>
      </c>
      <c r="Q64" s="19" t="s">
        <v>155</v>
      </c>
    </row>
    <row r="65" spans="2:17" x14ac:dyDescent="0.2">
      <c r="B65" s="16">
        <v>4</v>
      </c>
      <c r="C65" s="15"/>
      <c r="D65" s="16" t="s">
        <v>129</v>
      </c>
      <c r="E65" s="16" t="s">
        <v>130</v>
      </c>
      <c r="F65" s="15">
        <v>6</v>
      </c>
      <c r="G65" s="15">
        <v>6</v>
      </c>
      <c r="H65" s="17" t="s">
        <v>448</v>
      </c>
      <c r="I65" s="15">
        <v>15</v>
      </c>
      <c r="J65" s="15">
        <f t="shared" si="2"/>
        <v>-9</v>
      </c>
      <c r="K65" s="15">
        <v>15</v>
      </c>
      <c r="L65" s="16">
        <f t="shared" si="3"/>
        <v>0</v>
      </c>
      <c r="M65" s="16" t="e">
        <f>#REF!-#REF!</f>
        <v>#REF!</v>
      </c>
      <c r="N65" s="18">
        <v>11179.69933687</v>
      </c>
      <c r="O65" s="18">
        <v>11067.87</v>
      </c>
      <c r="P65" s="18">
        <v>-111.82933687000001</v>
      </c>
      <c r="Q65" s="19" t="s">
        <v>131</v>
      </c>
    </row>
    <row r="66" spans="2:17" x14ac:dyDescent="0.2">
      <c r="B66" s="20">
        <v>4</v>
      </c>
      <c r="C66" s="30" t="s">
        <v>438</v>
      </c>
      <c r="D66" s="20" t="s">
        <v>158</v>
      </c>
      <c r="E66" s="20" t="s">
        <v>156</v>
      </c>
      <c r="F66" s="21">
        <v>1</v>
      </c>
      <c r="G66" s="21">
        <v>1</v>
      </c>
      <c r="H66" s="22" t="s">
        <v>448</v>
      </c>
      <c r="I66" s="15">
        <v>2</v>
      </c>
      <c r="J66" s="15">
        <f t="shared" si="2"/>
        <v>-1</v>
      </c>
      <c r="K66" s="15">
        <v>2</v>
      </c>
      <c r="L66" s="16">
        <f t="shared" si="3"/>
        <v>0</v>
      </c>
      <c r="M66" s="16" t="e">
        <f>#REF!-#REF!</f>
        <v>#REF!</v>
      </c>
      <c r="N66" s="18">
        <v>1490.6265782493399</v>
      </c>
      <c r="O66" s="18">
        <v>1490.63</v>
      </c>
      <c r="P66" s="18">
        <v>3.4217506602090002E-3</v>
      </c>
      <c r="Q66" s="19" t="s">
        <v>159</v>
      </c>
    </row>
    <row r="67" spans="2:17" x14ac:dyDescent="0.2">
      <c r="B67" s="20">
        <v>5</v>
      </c>
      <c r="C67" s="30" t="s">
        <v>438</v>
      </c>
      <c r="D67" s="20" t="s">
        <v>161</v>
      </c>
      <c r="E67" s="20" t="s">
        <v>205</v>
      </c>
      <c r="F67" s="21">
        <v>1</v>
      </c>
      <c r="G67" s="21">
        <v>1</v>
      </c>
      <c r="H67" s="22" t="s">
        <v>448</v>
      </c>
      <c r="I67" s="15">
        <v>2</v>
      </c>
      <c r="J67" s="15">
        <f t="shared" si="2"/>
        <v>-1</v>
      </c>
      <c r="K67" s="15">
        <v>2</v>
      </c>
      <c r="L67" s="16">
        <f t="shared" si="3"/>
        <v>0</v>
      </c>
      <c r="M67" s="16" t="e">
        <f>#REF!-#REF!</f>
        <v>#REF!</v>
      </c>
      <c r="N67" s="18">
        <v>1490.6265782493399</v>
      </c>
      <c r="O67" s="18">
        <v>1490.63</v>
      </c>
      <c r="P67" s="18">
        <v>3.4217506602090002E-3</v>
      </c>
      <c r="Q67" s="19" t="s">
        <v>163</v>
      </c>
    </row>
    <row r="68" spans="2:17" x14ac:dyDescent="0.2">
      <c r="B68" s="20">
        <v>5</v>
      </c>
      <c r="C68" s="30" t="s">
        <v>438</v>
      </c>
      <c r="D68" s="20" t="s">
        <v>161</v>
      </c>
      <c r="E68" s="20" t="s">
        <v>162</v>
      </c>
      <c r="F68" s="21">
        <v>4</v>
      </c>
      <c r="G68" s="21">
        <v>4</v>
      </c>
      <c r="H68" s="22" t="s">
        <v>448</v>
      </c>
      <c r="I68" s="15">
        <v>5</v>
      </c>
      <c r="J68" s="15">
        <f t="shared" si="2"/>
        <v>-1</v>
      </c>
      <c r="K68" s="15">
        <v>7</v>
      </c>
      <c r="L68" s="16">
        <f t="shared" si="3"/>
        <v>-2</v>
      </c>
      <c r="M68" s="16" t="e">
        <f>#REF!-#REF!</f>
        <v>#REF!</v>
      </c>
      <c r="N68" s="18">
        <v>5217.19302387268</v>
      </c>
      <c r="O68" s="18">
        <v>3616</v>
      </c>
      <c r="P68" s="18">
        <v>-1601.19302387268</v>
      </c>
      <c r="Q68" s="19" t="s">
        <v>163</v>
      </c>
    </row>
    <row r="69" spans="2:17" x14ac:dyDescent="0.2">
      <c r="B69" s="20">
        <v>5</v>
      </c>
      <c r="C69" s="30" t="s">
        <v>438</v>
      </c>
      <c r="D69" s="20" t="s">
        <v>161</v>
      </c>
      <c r="E69" s="20" t="s">
        <v>164</v>
      </c>
      <c r="F69" s="21">
        <v>13</v>
      </c>
      <c r="G69" s="21">
        <v>11</v>
      </c>
      <c r="H69" s="24">
        <f>Table310[[#This Row],[CONFIRMED 
PEAK COUNT]]-Table310[[#This Row],[REPORTED 
PEAK COUNT]]</f>
        <v>-2</v>
      </c>
      <c r="I69" s="15">
        <v>23</v>
      </c>
      <c r="J69" s="15">
        <f t="shared" si="2"/>
        <v>-10</v>
      </c>
      <c r="K69" s="15">
        <v>23</v>
      </c>
      <c r="L69" s="16">
        <f t="shared" si="3"/>
        <v>0</v>
      </c>
      <c r="M69" s="16" t="e">
        <f>#REF!-#REF!</f>
        <v>#REF!</v>
      </c>
      <c r="N69" s="18">
        <v>17142.205649867399</v>
      </c>
      <c r="O69" s="18">
        <v>14916</v>
      </c>
      <c r="P69" s="18">
        <v>-2226.2056498674001</v>
      </c>
      <c r="Q69" s="19" t="s">
        <v>163</v>
      </c>
    </row>
    <row r="70" spans="2:17" x14ac:dyDescent="0.2">
      <c r="B70" s="20">
        <v>5</v>
      </c>
      <c r="C70" s="30" t="s">
        <v>438</v>
      </c>
      <c r="D70" s="20" t="s">
        <v>161</v>
      </c>
      <c r="E70" s="20" t="s">
        <v>206</v>
      </c>
      <c r="F70" s="21">
        <v>1</v>
      </c>
      <c r="G70" s="21">
        <v>1</v>
      </c>
      <c r="H70" s="22" t="s">
        <v>448</v>
      </c>
      <c r="I70" s="15">
        <v>1</v>
      </c>
      <c r="J70" s="15">
        <f t="shared" ref="J70:J101" si="4">F70-I70</f>
        <v>0</v>
      </c>
      <c r="K70" s="15">
        <v>1</v>
      </c>
      <c r="L70" s="16">
        <f t="shared" ref="L70:L101" si="5">I70-K70</f>
        <v>0</v>
      </c>
      <c r="M70" s="16" t="e">
        <f>#REF!-#REF!</f>
        <v>#REF!</v>
      </c>
      <c r="N70" s="18">
        <v>745.31328912466802</v>
      </c>
      <c r="O70" s="18">
        <v>745.31</v>
      </c>
      <c r="P70" s="18">
        <v>-3.2891246680719602E-3</v>
      </c>
      <c r="Q70" s="19" t="s">
        <v>163</v>
      </c>
    </row>
    <row r="71" spans="2:17" x14ac:dyDescent="0.2">
      <c r="B71" s="20">
        <v>5</v>
      </c>
      <c r="C71" s="30" t="s">
        <v>438</v>
      </c>
      <c r="D71" s="20" t="s">
        <v>186</v>
      </c>
      <c r="E71" s="20" t="s">
        <v>187</v>
      </c>
      <c r="F71" s="21">
        <v>1</v>
      </c>
      <c r="G71" s="21">
        <v>1</v>
      </c>
      <c r="H71" s="22" t="s">
        <v>448</v>
      </c>
      <c r="I71" s="15">
        <v>1</v>
      </c>
      <c r="J71" s="15">
        <f t="shared" si="4"/>
        <v>0</v>
      </c>
      <c r="K71" s="15">
        <v>1</v>
      </c>
      <c r="L71" s="16">
        <f t="shared" si="5"/>
        <v>0</v>
      </c>
      <c r="M71" s="16" t="e">
        <f>#REF!-#REF!</f>
        <v>#REF!</v>
      </c>
      <c r="N71" s="18">
        <v>745.31328912466802</v>
      </c>
      <c r="O71" s="18">
        <v>745.31</v>
      </c>
      <c r="P71" s="18">
        <v>-3.2891246680719602E-3</v>
      </c>
      <c r="Q71" s="19" t="s">
        <v>163</v>
      </c>
    </row>
    <row r="72" spans="2:17" x14ac:dyDescent="0.2">
      <c r="B72" s="16">
        <v>5</v>
      </c>
      <c r="C72" s="15"/>
      <c r="D72" s="16" t="s">
        <v>165</v>
      </c>
      <c r="E72" s="16" t="s">
        <v>164</v>
      </c>
      <c r="F72" s="15">
        <v>9</v>
      </c>
      <c r="G72" s="15">
        <v>9</v>
      </c>
      <c r="H72" s="17" t="s">
        <v>448</v>
      </c>
      <c r="I72" s="15">
        <v>14</v>
      </c>
      <c r="J72" s="15">
        <f t="shared" si="4"/>
        <v>-5</v>
      </c>
      <c r="K72" s="15">
        <v>14</v>
      </c>
      <c r="L72" s="16">
        <f t="shared" si="5"/>
        <v>0</v>
      </c>
      <c r="M72" s="16" t="e">
        <f>#REF!-#REF!</f>
        <v>#REF!</v>
      </c>
      <c r="N72" s="18">
        <v>10434.3860477454</v>
      </c>
      <c r="O72" s="18">
        <v>10434.39</v>
      </c>
      <c r="P72" s="18">
        <v>3.95225459942594E-3</v>
      </c>
      <c r="Q72" s="19" t="s">
        <v>166</v>
      </c>
    </row>
    <row r="73" spans="2:17" x14ac:dyDescent="0.2">
      <c r="B73" s="16">
        <v>5</v>
      </c>
      <c r="C73" s="15"/>
      <c r="D73" s="16" t="s">
        <v>165</v>
      </c>
      <c r="E73" s="16" t="s">
        <v>170</v>
      </c>
      <c r="F73" s="15">
        <v>1</v>
      </c>
      <c r="G73" s="15">
        <v>1</v>
      </c>
      <c r="H73" s="17" t="s">
        <v>448</v>
      </c>
      <c r="I73" s="15">
        <v>2</v>
      </c>
      <c r="J73" s="15">
        <f t="shared" si="4"/>
        <v>-1</v>
      </c>
      <c r="K73" s="15">
        <v>2</v>
      </c>
      <c r="L73" s="16">
        <f t="shared" si="5"/>
        <v>0</v>
      </c>
      <c r="M73" s="16" t="e">
        <f>#REF!-#REF!</f>
        <v>#REF!</v>
      </c>
      <c r="N73" s="18">
        <v>1490.6265782493399</v>
      </c>
      <c r="O73" s="18">
        <v>1490.63</v>
      </c>
      <c r="P73" s="18">
        <v>3.4217506602090002E-3</v>
      </c>
      <c r="Q73" s="19" t="s">
        <v>171</v>
      </c>
    </row>
    <row r="74" spans="2:17" x14ac:dyDescent="0.2">
      <c r="B74" s="16">
        <v>5</v>
      </c>
      <c r="C74" s="15"/>
      <c r="D74" s="16" t="s">
        <v>172</v>
      </c>
      <c r="E74" s="16" t="s">
        <v>173</v>
      </c>
      <c r="F74" s="15">
        <v>4</v>
      </c>
      <c r="G74" s="15">
        <v>4</v>
      </c>
      <c r="H74" s="17" t="s">
        <v>448</v>
      </c>
      <c r="I74" s="15">
        <v>6</v>
      </c>
      <c r="J74" s="15">
        <f t="shared" si="4"/>
        <v>-2</v>
      </c>
      <c r="K74" s="15">
        <v>6</v>
      </c>
      <c r="L74" s="16">
        <f t="shared" si="5"/>
        <v>0</v>
      </c>
      <c r="M74" s="16" t="e">
        <f>#REF!-#REF!</f>
        <v>#REF!</v>
      </c>
      <c r="N74" s="18">
        <v>4471.8797347480104</v>
      </c>
      <c r="O74" s="18">
        <v>4471.88</v>
      </c>
      <c r="P74" s="18">
        <v>2.6525198973104098E-4</v>
      </c>
      <c r="Q74" s="19" t="s">
        <v>174</v>
      </c>
    </row>
    <row r="75" spans="2:17" x14ac:dyDescent="0.2">
      <c r="B75" s="16">
        <v>5</v>
      </c>
      <c r="C75" s="15"/>
      <c r="D75" s="16" t="s">
        <v>175</v>
      </c>
      <c r="E75" s="16" t="s">
        <v>176</v>
      </c>
      <c r="F75" s="15">
        <v>2</v>
      </c>
      <c r="G75" s="15">
        <v>2</v>
      </c>
      <c r="H75" s="17" t="s">
        <v>448</v>
      </c>
      <c r="I75" s="15">
        <v>2</v>
      </c>
      <c r="J75" s="15">
        <f t="shared" si="4"/>
        <v>0</v>
      </c>
      <c r="K75" s="15">
        <v>2</v>
      </c>
      <c r="L75" s="16">
        <f t="shared" si="5"/>
        <v>0</v>
      </c>
      <c r="M75" s="16" t="e">
        <f>#REF!-#REF!</f>
        <v>#REF!</v>
      </c>
      <c r="N75" s="18">
        <v>1490.6265782493399</v>
      </c>
      <c r="O75" s="18">
        <v>1490.63</v>
      </c>
      <c r="P75" s="18">
        <v>3.4217506602090002E-3</v>
      </c>
      <c r="Q75" s="19" t="s">
        <v>19</v>
      </c>
    </row>
    <row r="76" spans="2:17" x14ac:dyDescent="0.2">
      <c r="B76" s="16">
        <v>5</v>
      </c>
      <c r="C76" s="15"/>
      <c r="D76" s="16" t="s">
        <v>167</v>
      </c>
      <c r="E76" s="16" t="s">
        <v>200</v>
      </c>
      <c r="F76" s="15">
        <v>1.5</v>
      </c>
      <c r="G76" s="15">
        <v>1.5</v>
      </c>
      <c r="H76" s="17" t="s">
        <v>448</v>
      </c>
      <c r="I76" s="15">
        <v>3</v>
      </c>
      <c r="J76" s="15">
        <f t="shared" si="4"/>
        <v>-1.5</v>
      </c>
      <c r="K76" s="15">
        <v>3</v>
      </c>
      <c r="L76" s="16">
        <f t="shared" si="5"/>
        <v>0</v>
      </c>
      <c r="M76" s="16" t="e">
        <f>#REF!-#REF!</f>
        <v>#REF!</v>
      </c>
      <c r="N76" s="18">
        <v>2235.9398673740002</v>
      </c>
      <c r="O76" s="18">
        <v>2234.5</v>
      </c>
      <c r="P76" s="18">
        <v>-1.4398673740001899</v>
      </c>
      <c r="Q76" s="19" t="s">
        <v>201</v>
      </c>
    </row>
    <row r="77" spans="2:17" x14ac:dyDescent="0.2">
      <c r="B77" s="16">
        <v>5</v>
      </c>
      <c r="C77" s="15"/>
      <c r="D77" s="16" t="s">
        <v>167</v>
      </c>
      <c r="E77" s="16" t="s">
        <v>216</v>
      </c>
      <c r="F77" s="15">
        <v>1.5</v>
      </c>
      <c r="G77" s="15">
        <v>1.5</v>
      </c>
      <c r="H77" s="17" t="s">
        <v>448</v>
      </c>
      <c r="I77" s="15">
        <v>3</v>
      </c>
      <c r="J77" s="15">
        <f t="shared" si="4"/>
        <v>-1.5</v>
      </c>
      <c r="K77" s="15">
        <v>3</v>
      </c>
      <c r="L77" s="16">
        <f t="shared" si="5"/>
        <v>0</v>
      </c>
      <c r="M77" s="16" t="e">
        <f>#REF!-#REF!</f>
        <v>#REF!</v>
      </c>
      <c r="N77" s="18">
        <v>2235.9398673740002</v>
      </c>
      <c r="O77" s="18">
        <v>2234.5</v>
      </c>
      <c r="P77" s="18">
        <v>-1.4398673740001899</v>
      </c>
      <c r="Q77" s="19" t="s">
        <v>201</v>
      </c>
    </row>
    <row r="78" spans="2:17" x14ac:dyDescent="0.2">
      <c r="B78" s="16">
        <v>5</v>
      </c>
      <c r="C78" s="15"/>
      <c r="D78" s="16" t="s">
        <v>167</v>
      </c>
      <c r="E78" s="16" t="s">
        <v>168</v>
      </c>
      <c r="F78" s="15">
        <v>1.5</v>
      </c>
      <c r="G78" s="15">
        <v>1.5</v>
      </c>
      <c r="H78" s="17" t="s">
        <v>448</v>
      </c>
      <c r="I78" s="15">
        <v>12</v>
      </c>
      <c r="J78" s="15">
        <f t="shared" si="4"/>
        <v>-10.5</v>
      </c>
      <c r="K78" s="15">
        <v>12</v>
      </c>
      <c r="L78" s="16">
        <f t="shared" si="5"/>
        <v>0</v>
      </c>
      <c r="M78" s="16" t="e">
        <f>#REF!-#REF!</f>
        <v>#REF!</v>
      </c>
      <c r="N78" s="18">
        <v>8943.7594694960208</v>
      </c>
      <c r="O78" s="18">
        <v>8943.76</v>
      </c>
      <c r="P78" s="18">
        <v>5.3050397946208304E-4</v>
      </c>
      <c r="Q78" s="19" t="s">
        <v>169</v>
      </c>
    </row>
    <row r="79" spans="2:17" x14ac:dyDescent="0.2">
      <c r="B79" s="16">
        <v>5</v>
      </c>
      <c r="C79" s="15"/>
      <c r="D79" s="16" t="s">
        <v>177</v>
      </c>
      <c r="E79" s="16" t="s">
        <v>178</v>
      </c>
      <c r="F79" s="15">
        <v>10</v>
      </c>
      <c r="G79" s="15">
        <v>10</v>
      </c>
      <c r="H79" s="17" t="s">
        <v>448</v>
      </c>
      <c r="I79" s="15">
        <v>16</v>
      </c>
      <c r="J79" s="15">
        <f t="shared" si="4"/>
        <v>-6</v>
      </c>
      <c r="K79" s="15">
        <v>16</v>
      </c>
      <c r="L79" s="16">
        <f t="shared" si="5"/>
        <v>0</v>
      </c>
      <c r="M79" s="16" t="e">
        <f>#REF!-#REF!</f>
        <v>#REF!</v>
      </c>
      <c r="N79" s="18">
        <v>11925.012625994699</v>
      </c>
      <c r="O79" s="18">
        <v>11925.01</v>
      </c>
      <c r="P79" s="18">
        <v>-2.6259946989739499E-3</v>
      </c>
      <c r="Q79" s="19" t="s">
        <v>179</v>
      </c>
    </row>
    <row r="80" spans="2:17" x14ac:dyDescent="0.2">
      <c r="B80" s="16">
        <v>5</v>
      </c>
      <c r="C80" s="15"/>
      <c r="D80" s="16" t="s">
        <v>180</v>
      </c>
      <c r="E80" s="16" t="s">
        <v>181</v>
      </c>
      <c r="F80" s="15">
        <v>2</v>
      </c>
      <c r="G80" s="15">
        <v>2</v>
      </c>
      <c r="H80" s="17" t="s">
        <v>448</v>
      </c>
      <c r="I80" s="15">
        <v>4</v>
      </c>
      <c r="J80" s="15">
        <f t="shared" si="4"/>
        <v>-2</v>
      </c>
      <c r="K80" s="15">
        <v>4</v>
      </c>
      <c r="L80" s="16">
        <f t="shared" si="5"/>
        <v>0</v>
      </c>
      <c r="M80" s="16" t="e">
        <f>#REF!-#REF!</f>
        <v>#REF!</v>
      </c>
      <c r="N80" s="18">
        <v>2981.2531564986698</v>
      </c>
      <c r="O80" s="18">
        <v>2981.25</v>
      </c>
      <c r="P80" s="18">
        <v>-3.1564986697958401E-3</v>
      </c>
      <c r="Q80" s="19" t="s">
        <v>182</v>
      </c>
    </row>
    <row r="81" spans="2:17" x14ac:dyDescent="0.2">
      <c r="B81" s="16">
        <v>5</v>
      </c>
      <c r="C81" s="15"/>
      <c r="D81" s="16" t="s">
        <v>183</v>
      </c>
      <c r="E81" s="16" t="s">
        <v>184</v>
      </c>
      <c r="F81" s="15">
        <v>2</v>
      </c>
      <c r="G81" s="15">
        <v>2</v>
      </c>
      <c r="H81" s="17" t="s">
        <v>448</v>
      </c>
      <c r="I81" s="15">
        <v>4</v>
      </c>
      <c r="J81" s="15">
        <f t="shared" si="4"/>
        <v>-2</v>
      </c>
      <c r="K81" s="15">
        <v>4</v>
      </c>
      <c r="L81" s="16">
        <f t="shared" si="5"/>
        <v>0</v>
      </c>
      <c r="M81" s="16" t="e">
        <f>#REF!-#REF!</f>
        <v>#REF!</v>
      </c>
      <c r="N81" s="18">
        <v>2981.2531564986698</v>
      </c>
      <c r="O81" s="18">
        <v>2981.25</v>
      </c>
      <c r="P81" s="18">
        <v>-3.1564986697958401E-3</v>
      </c>
      <c r="Q81" s="19" t="s">
        <v>185</v>
      </c>
    </row>
    <row r="82" spans="2:17" x14ac:dyDescent="0.2">
      <c r="B82" s="16">
        <v>5</v>
      </c>
      <c r="C82" s="15"/>
      <c r="D82" s="16" t="s">
        <v>188</v>
      </c>
      <c r="E82" s="16" t="s">
        <v>189</v>
      </c>
      <c r="F82" s="15">
        <v>5</v>
      </c>
      <c r="G82" s="15">
        <v>5</v>
      </c>
      <c r="H82" s="17" t="s">
        <v>448</v>
      </c>
      <c r="I82" s="15">
        <v>12</v>
      </c>
      <c r="J82" s="15">
        <f t="shared" si="4"/>
        <v>-7</v>
      </c>
      <c r="K82" s="15">
        <v>12</v>
      </c>
      <c r="L82" s="16">
        <f t="shared" si="5"/>
        <v>0</v>
      </c>
      <c r="M82" s="16" t="e">
        <f>#REF!-#REF!</f>
        <v>#REF!</v>
      </c>
      <c r="N82" s="18">
        <v>8943.7594694960208</v>
      </c>
      <c r="O82" s="18">
        <v>8943.76</v>
      </c>
      <c r="P82" s="18">
        <v>5.3050397946208304E-4</v>
      </c>
      <c r="Q82" s="19" t="s">
        <v>190</v>
      </c>
    </row>
    <row r="83" spans="2:17" x14ac:dyDescent="0.2">
      <c r="B83" s="16">
        <v>5</v>
      </c>
      <c r="C83" s="15"/>
      <c r="D83" s="16" t="s">
        <v>191</v>
      </c>
      <c r="E83" s="16" t="s">
        <v>192</v>
      </c>
      <c r="F83" s="15">
        <v>4</v>
      </c>
      <c r="G83" s="15">
        <v>4</v>
      </c>
      <c r="H83" s="17" t="s">
        <v>448</v>
      </c>
      <c r="I83" s="15">
        <v>6</v>
      </c>
      <c r="J83" s="15">
        <f t="shared" si="4"/>
        <v>-2</v>
      </c>
      <c r="K83" s="15">
        <v>6</v>
      </c>
      <c r="L83" s="16">
        <f t="shared" si="5"/>
        <v>0</v>
      </c>
      <c r="M83" s="16" t="e">
        <f>#REF!-#REF!</f>
        <v>#REF!</v>
      </c>
      <c r="N83" s="18">
        <v>4471.8797347480104</v>
      </c>
      <c r="O83" s="18">
        <v>4471.88</v>
      </c>
      <c r="P83" s="18">
        <v>2.6525198973104098E-4</v>
      </c>
      <c r="Q83" s="19" t="s">
        <v>193</v>
      </c>
    </row>
    <row r="84" spans="2:17" x14ac:dyDescent="0.2">
      <c r="B84" s="16">
        <v>5</v>
      </c>
      <c r="C84" s="15"/>
      <c r="D84" s="16" t="s">
        <v>194</v>
      </c>
      <c r="E84" s="16" t="s">
        <v>195</v>
      </c>
      <c r="F84" s="15">
        <v>1</v>
      </c>
      <c r="G84" s="15">
        <v>1</v>
      </c>
      <c r="H84" s="17" t="s">
        <v>448</v>
      </c>
      <c r="I84" s="15">
        <v>2</v>
      </c>
      <c r="J84" s="15">
        <f t="shared" si="4"/>
        <v>-1</v>
      </c>
      <c r="K84" s="15">
        <v>1</v>
      </c>
      <c r="L84" s="16">
        <f t="shared" si="5"/>
        <v>1</v>
      </c>
      <c r="M84" s="16" t="e">
        <f>#REF!-#REF!</f>
        <v>#REF!</v>
      </c>
      <c r="N84" s="18">
        <v>745.31328912466802</v>
      </c>
      <c r="O84" s="18">
        <v>745.31</v>
      </c>
      <c r="P84" s="18">
        <v>-3.2891246680719602E-3</v>
      </c>
      <c r="Q84" s="19" t="s">
        <v>196</v>
      </c>
    </row>
    <row r="85" spans="2:17" x14ac:dyDescent="0.2">
      <c r="B85" s="16">
        <v>5</v>
      </c>
      <c r="C85" s="15"/>
      <c r="D85" s="16" t="s">
        <v>197</v>
      </c>
      <c r="E85" s="16" t="s">
        <v>198</v>
      </c>
      <c r="F85" s="15">
        <v>3</v>
      </c>
      <c r="G85" s="15">
        <v>3</v>
      </c>
      <c r="H85" s="17" t="s">
        <v>448</v>
      </c>
      <c r="I85" s="15">
        <v>4</v>
      </c>
      <c r="J85" s="15">
        <f t="shared" si="4"/>
        <v>-1</v>
      </c>
      <c r="K85" s="15">
        <v>4</v>
      </c>
      <c r="L85" s="16">
        <f t="shared" si="5"/>
        <v>0</v>
      </c>
      <c r="M85" s="16" t="e">
        <f>#REF!-#REF!</f>
        <v>#REF!</v>
      </c>
      <c r="N85" s="18">
        <v>2981.2531564986698</v>
      </c>
      <c r="O85" s="18">
        <v>2981.25</v>
      </c>
      <c r="P85" s="18">
        <v>-3.1564986697958401E-3</v>
      </c>
      <c r="Q85" s="19" t="s">
        <v>199</v>
      </c>
    </row>
    <row r="86" spans="2:17" x14ac:dyDescent="0.2">
      <c r="B86" s="16">
        <v>5</v>
      </c>
      <c r="C86" s="15"/>
      <c r="D86" s="16" t="s">
        <v>202</v>
      </c>
      <c r="E86" s="16" t="s">
        <v>203</v>
      </c>
      <c r="F86" s="15">
        <v>3</v>
      </c>
      <c r="G86" s="15">
        <v>3</v>
      </c>
      <c r="H86" s="17" t="s">
        <v>448</v>
      </c>
      <c r="I86" s="15">
        <v>5</v>
      </c>
      <c r="J86" s="15">
        <f t="shared" si="4"/>
        <v>-2</v>
      </c>
      <c r="K86" s="15">
        <v>5</v>
      </c>
      <c r="L86" s="16">
        <f t="shared" si="5"/>
        <v>0</v>
      </c>
      <c r="M86" s="16" t="e">
        <f>#REF!-#REF!</f>
        <v>#REF!</v>
      </c>
      <c r="N86" s="18">
        <v>3726.5664456233399</v>
      </c>
      <c r="O86" s="18">
        <v>3726.57</v>
      </c>
      <c r="P86" s="18">
        <v>3.5543766603041201E-3</v>
      </c>
      <c r="Q86" s="19" t="s">
        <v>204</v>
      </c>
    </row>
    <row r="87" spans="2:17" x14ac:dyDescent="0.2">
      <c r="B87" s="16">
        <v>5</v>
      </c>
      <c r="C87" s="15"/>
      <c r="D87" s="16" t="s">
        <v>207</v>
      </c>
      <c r="E87" s="16" t="s">
        <v>208</v>
      </c>
      <c r="F87" s="15">
        <v>3</v>
      </c>
      <c r="G87" s="15">
        <v>3</v>
      </c>
      <c r="H87" s="17" t="s">
        <v>448</v>
      </c>
      <c r="I87" s="15">
        <v>5</v>
      </c>
      <c r="J87" s="15">
        <f t="shared" si="4"/>
        <v>-2</v>
      </c>
      <c r="K87" s="15">
        <v>5</v>
      </c>
      <c r="L87" s="16">
        <f t="shared" si="5"/>
        <v>0</v>
      </c>
      <c r="M87" s="16" t="e">
        <f>#REF!-#REF!</f>
        <v>#REF!</v>
      </c>
      <c r="N87" s="18">
        <v>3726.5664456233399</v>
      </c>
      <c r="O87" s="18">
        <v>3726.57</v>
      </c>
      <c r="P87" s="18">
        <v>3.5543766603041201E-3</v>
      </c>
      <c r="Q87" s="19" t="s">
        <v>209</v>
      </c>
    </row>
    <row r="88" spans="2:17" x14ac:dyDescent="0.2">
      <c r="B88" s="16">
        <v>5</v>
      </c>
      <c r="C88" s="15"/>
      <c r="D88" s="16" t="s">
        <v>210</v>
      </c>
      <c r="E88" s="16" t="s">
        <v>211</v>
      </c>
      <c r="F88" s="15">
        <v>1</v>
      </c>
      <c r="G88" s="15">
        <v>1</v>
      </c>
      <c r="H88" s="17" t="s">
        <v>448</v>
      </c>
      <c r="I88" s="15">
        <v>3</v>
      </c>
      <c r="J88" s="15">
        <f t="shared" si="4"/>
        <v>-2</v>
      </c>
      <c r="K88" s="15">
        <v>3</v>
      </c>
      <c r="L88" s="16">
        <f t="shared" si="5"/>
        <v>0</v>
      </c>
      <c r="M88" s="16" t="e">
        <f>#REF!-#REF!</f>
        <v>#REF!</v>
      </c>
      <c r="N88" s="18">
        <v>2235.9398673740002</v>
      </c>
      <c r="O88" s="18">
        <v>2235.94</v>
      </c>
      <c r="P88" s="18">
        <v>1.32625999867741E-4</v>
      </c>
      <c r="Q88" s="19" t="s">
        <v>212</v>
      </c>
    </row>
    <row r="89" spans="2:17" x14ac:dyDescent="0.2">
      <c r="B89" s="16">
        <v>5</v>
      </c>
      <c r="C89" s="15"/>
      <c r="D89" s="16" t="s">
        <v>213</v>
      </c>
      <c r="E89" s="16" t="s">
        <v>214</v>
      </c>
      <c r="F89" s="15">
        <v>2</v>
      </c>
      <c r="G89" s="15">
        <v>2</v>
      </c>
      <c r="H89" s="17" t="s">
        <v>448</v>
      </c>
      <c r="I89" s="15">
        <v>4</v>
      </c>
      <c r="J89" s="15">
        <f t="shared" si="4"/>
        <v>-2</v>
      </c>
      <c r="K89" s="15">
        <v>4</v>
      </c>
      <c r="L89" s="16">
        <f t="shared" si="5"/>
        <v>0</v>
      </c>
      <c r="M89" s="16" t="e">
        <f>#REF!-#REF!</f>
        <v>#REF!</v>
      </c>
      <c r="N89" s="18">
        <v>2981.2531564986698</v>
      </c>
      <c r="O89" s="18">
        <v>2981.25</v>
      </c>
      <c r="P89" s="18">
        <v>-3.1564986697958401E-3</v>
      </c>
      <c r="Q89" s="19" t="s">
        <v>215</v>
      </c>
    </row>
    <row r="90" spans="2:17" x14ac:dyDescent="0.2">
      <c r="B90" s="16">
        <v>6</v>
      </c>
      <c r="C90" s="15"/>
      <c r="D90" s="16" t="s">
        <v>217</v>
      </c>
      <c r="E90" s="16" t="s">
        <v>218</v>
      </c>
      <c r="F90" s="15">
        <v>12</v>
      </c>
      <c r="G90" s="15">
        <v>12</v>
      </c>
      <c r="H90" s="17" t="s">
        <v>448</v>
      </c>
      <c r="I90" s="15">
        <v>13</v>
      </c>
      <c r="J90" s="15">
        <f t="shared" si="4"/>
        <v>-1</v>
      </c>
      <c r="K90" s="15">
        <v>13</v>
      </c>
      <c r="L90" s="16">
        <f t="shared" si="5"/>
        <v>0</v>
      </c>
      <c r="M90" s="16" t="e">
        <f>#REF!-#REF!</f>
        <v>#REF!</v>
      </c>
      <c r="N90" s="18">
        <v>9689.0727586206904</v>
      </c>
      <c r="O90" s="18">
        <v>9689.07</v>
      </c>
      <c r="P90" s="18">
        <v>-2.7586206906562399E-3</v>
      </c>
      <c r="Q90" s="19" t="s">
        <v>62</v>
      </c>
    </row>
    <row r="91" spans="2:17" x14ac:dyDescent="0.2">
      <c r="B91" s="16">
        <v>6</v>
      </c>
      <c r="C91" s="15"/>
      <c r="D91" s="16" t="s">
        <v>60</v>
      </c>
      <c r="E91" s="16" t="s">
        <v>236</v>
      </c>
      <c r="F91" s="15">
        <v>15</v>
      </c>
      <c r="G91" s="15">
        <v>15</v>
      </c>
      <c r="H91" s="17" t="s">
        <v>448</v>
      </c>
      <c r="I91" s="15">
        <v>15</v>
      </c>
      <c r="J91" s="15">
        <f t="shared" si="4"/>
        <v>0</v>
      </c>
      <c r="K91" s="15">
        <v>15</v>
      </c>
      <c r="L91" s="16">
        <f t="shared" si="5"/>
        <v>0</v>
      </c>
      <c r="M91" s="16" t="e">
        <f>#REF!-#REF!</f>
        <v>#REF!</v>
      </c>
      <c r="N91" s="18">
        <v>11179.69933687</v>
      </c>
      <c r="O91" s="18">
        <v>11179.7</v>
      </c>
      <c r="P91" s="18">
        <v>6.6313000024820201E-4</v>
      </c>
      <c r="Q91" s="19" t="s">
        <v>237</v>
      </c>
    </row>
    <row r="92" spans="2:17" x14ac:dyDescent="0.2">
      <c r="B92" s="16">
        <v>6</v>
      </c>
      <c r="C92" s="15"/>
      <c r="D92" s="16" t="s">
        <v>222</v>
      </c>
      <c r="E92" s="16" t="s">
        <v>223</v>
      </c>
      <c r="F92" s="15">
        <v>3</v>
      </c>
      <c r="G92" s="15">
        <v>3</v>
      </c>
      <c r="H92" s="17" t="s">
        <v>448</v>
      </c>
      <c r="I92" s="15">
        <v>5</v>
      </c>
      <c r="J92" s="15">
        <f t="shared" si="4"/>
        <v>-2</v>
      </c>
      <c r="K92" s="15">
        <v>5</v>
      </c>
      <c r="L92" s="16">
        <f t="shared" si="5"/>
        <v>0</v>
      </c>
      <c r="M92" s="16" t="e">
        <f>#REF!-#REF!</f>
        <v>#REF!</v>
      </c>
      <c r="N92" s="18">
        <v>3726.5664456233399</v>
      </c>
      <c r="O92" s="18">
        <v>3720.9</v>
      </c>
      <c r="P92" s="18">
        <v>-5.6664456233397704</v>
      </c>
      <c r="Q92" s="19" t="s">
        <v>224</v>
      </c>
    </row>
    <row r="93" spans="2:17" x14ac:dyDescent="0.2">
      <c r="B93" s="16">
        <v>6</v>
      </c>
      <c r="C93" s="15"/>
      <c r="D93" s="16" t="s">
        <v>219</v>
      </c>
      <c r="E93" s="16" t="s">
        <v>220</v>
      </c>
      <c r="F93" s="15">
        <v>7</v>
      </c>
      <c r="G93" s="15">
        <v>7</v>
      </c>
      <c r="H93" s="17" t="s">
        <v>448</v>
      </c>
      <c r="I93" s="15">
        <v>11</v>
      </c>
      <c r="J93" s="15">
        <f t="shared" si="4"/>
        <v>-4</v>
      </c>
      <c r="K93" s="15">
        <v>11</v>
      </c>
      <c r="L93" s="16">
        <f t="shared" si="5"/>
        <v>0</v>
      </c>
      <c r="M93" s="16" t="e">
        <f>#REF!-#REF!</f>
        <v>#REF!</v>
      </c>
      <c r="N93" s="18">
        <v>8198.4461803713493</v>
      </c>
      <c r="O93" s="18">
        <v>7593</v>
      </c>
      <c r="P93" s="18">
        <v>-605.44618037134899</v>
      </c>
      <c r="Q93" s="19" t="s">
        <v>221</v>
      </c>
    </row>
    <row r="94" spans="2:17" x14ac:dyDescent="0.2">
      <c r="B94" s="16">
        <v>6</v>
      </c>
      <c r="C94" s="15"/>
      <c r="D94" s="16" t="s">
        <v>219</v>
      </c>
      <c r="E94" s="16" t="s">
        <v>225</v>
      </c>
      <c r="F94" s="15">
        <v>2</v>
      </c>
      <c r="G94" s="15">
        <v>2</v>
      </c>
      <c r="H94" s="17" t="s">
        <v>448</v>
      </c>
      <c r="I94" s="15">
        <v>4</v>
      </c>
      <c r="J94" s="15">
        <f t="shared" si="4"/>
        <v>-2</v>
      </c>
      <c r="K94" s="15">
        <v>4</v>
      </c>
      <c r="L94" s="16">
        <f t="shared" si="5"/>
        <v>0</v>
      </c>
      <c r="M94" s="16" t="e">
        <f>#REF!-#REF!</f>
        <v>#REF!</v>
      </c>
      <c r="N94" s="18">
        <v>2981.2531564986698</v>
      </c>
      <c r="O94" s="18">
        <v>2798</v>
      </c>
      <c r="P94" s="18">
        <v>-183.25315649866999</v>
      </c>
      <c r="Q94" s="19" t="s">
        <v>226</v>
      </c>
    </row>
    <row r="95" spans="2:17" x14ac:dyDescent="0.2">
      <c r="B95" s="16">
        <v>6</v>
      </c>
      <c r="C95" s="15"/>
      <c r="D95" s="16" t="s">
        <v>227</v>
      </c>
      <c r="E95" s="16" t="s">
        <v>228</v>
      </c>
      <c r="F95" s="15">
        <v>2</v>
      </c>
      <c r="G95" s="15">
        <v>2</v>
      </c>
      <c r="H95" s="17" t="s">
        <v>448</v>
      </c>
      <c r="I95" s="15">
        <v>3</v>
      </c>
      <c r="J95" s="15">
        <f t="shared" si="4"/>
        <v>-1</v>
      </c>
      <c r="K95" s="15">
        <v>3</v>
      </c>
      <c r="L95" s="16">
        <f t="shared" si="5"/>
        <v>0</v>
      </c>
      <c r="M95" s="16" t="e">
        <f>#REF!-#REF!</f>
        <v>#REF!</v>
      </c>
      <c r="N95" s="18">
        <v>2235.9398673740002</v>
      </c>
      <c r="O95" s="18">
        <v>2235.94</v>
      </c>
      <c r="P95" s="18">
        <v>1.32625999867741E-4</v>
      </c>
      <c r="Q95" s="19" t="s">
        <v>229</v>
      </c>
    </row>
    <row r="96" spans="2:17" x14ac:dyDescent="0.2">
      <c r="B96" s="16">
        <v>6</v>
      </c>
      <c r="C96" s="15"/>
      <c r="D96" s="16" t="s">
        <v>230</v>
      </c>
      <c r="E96" s="16" t="s">
        <v>231</v>
      </c>
      <c r="F96" s="15">
        <v>2</v>
      </c>
      <c r="G96" s="15">
        <v>2</v>
      </c>
      <c r="H96" s="17" t="s">
        <v>448</v>
      </c>
      <c r="I96" s="15">
        <v>4</v>
      </c>
      <c r="J96" s="15">
        <f t="shared" si="4"/>
        <v>-2</v>
      </c>
      <c r="K96" s="15">
        <v>4</v>
      </c>
      <c r="L96" s="16">
        <f t="shared" si="5"/>
        <v>0</v>
      </c>
      <c r="M96" s="16" t="e">
        <f>#REF!-#REF!</f>
        <v>#REF!</v>
      </c>
      <c r="N96" s="18">
        <v>2981.2531564986698</v>
      </c>
      <c r="O96" s="18">
        <v>2981.25</v>
      </c>
      <c r="P96" s="18">
        <v>-3.1564986697958401E-3</v>
      </c>
      <c r="Q96" s="19" t="s">
        <v>232</v>
      </c>
    </row>
    <row r="97" spans="2:17" x14ac:dyDescent="0.2">
      <c r="B97" s="16">
        <v>6</v>
      </c>
      <c r="C97" s="15"/>
      <c r="D97" s="16" t="s">
        <v>233</v>
      </c>
      <c r="E97" s="16" t="s">
        <v>234</v>
      </c>
      <c r="F97" s="15">
        <v>4</v>
      </c>
      <c r="G97" s="15">
        <v>4</v>
      </c>
      <c r="H97" s="17" t="s">
        <v>448</v>
      </c>
      <c r="I97" s="15">
        <v>6</v>
      </c>
      <c r="J97" s="15">
        <f t="shared" si="4"/>
        <v>-2</v>
      </c>
      <c r="K97" s="15">
        <v>6</v>
      </c>
      <c r="L97" s="16">
        <f t="shared" si="5"/>
        <v>0</v>
      </c>
      <c r="M97" s="16" t="e">
        <f>#REF!-#REF!</f>
        <v>#REF!</v>
      </c>
      <c r="N97" s="18">
        <v>4471.8797347480104</v>
      </c>
      <c r="O97" s="18">
        <v>4471.88</v>
      </c>
      <c r="P97" s="18">
        <v>2.6525198973104098E-4</v>
      </c>
      <c r="Q97" s="19" t="s">
        <v>235</v>
      </c>
    </row>
    <row r="98" spans="2:17" x14ac:dyDescent="0.2">
      <c r="B98" s="16">
        <v>6</v>
      </c>
      <c r="C98" s="15"/>
      <c r="D98" s="16" t="s">
        <v>238</v>
      </c>
      <c r="E98" s="16" t="s">
        <v>239</v>
      </c>
      <c r="F98" s="15">
        <v>4</v>
      </c>
      <c r="G98" s="15">
        <v>4</v>
      </c>
      <c r="H98" s="17" t="s">
        <v>448</v>
      </c>
      <c r="I98" s="15">
        <v>4</v>
      </c>
      <c r="J98" s="15">
        <f t="shared" si="4"/>
        <v>0</v>
      </c>
      <c r="K98" s="15">
        <v>4</v>
      </c>
      <c r="L98" s="16">
        <f t="shared" si="5"/>
        <v>0</v>
      </c>
      <c r="M98" s="16" t="e">
        <f>#REF!-#REF!</f>
        <v>#REF!</v>
      </c>
      <c r="N98" s="18">
        <v>2981.2531564986698</v>
      </c>
      <c r="O98" s="18">
        <v>2981.25</v>
      </c>
      <c r="P98" s="18">
        <v>-3.1564986697958401E-3</v>
      </c>
      <c r="Q98" s="19" t="s">
        <v>240</v>
      </c>
    </row>
    <row r="99" spans="2:17" x14ac:dyDescent="0.2">
      <c r="B99" s="16">
        <v>6</v>
      </c>
      <c r="C99" s="15"/>
      <c r="D99" s="16" t="s">
        <v>241</v>
      </c>
      <c r="E99" s="16" t="s">
        <v>242</v>
      </c>
      <c r="F99" s="15">
        <v>1</v>
      </c>
      <c r="G99" s="15">
        <v>1</v>
      </c>
      <c r="H99" s="17" t="s">
        <v>448</v>
      </c>
      <c r="I99" s="15">
        <v>3</v>
      </c>
      <c r="J99" s="15">
        <f t="shared" si="4"/>
        <v>-2</v>
      </c>
      <c r="K99" s="15">
        <v>3</v>
      </c>
      <c r="L99" s="16">
        <f t="shared" si="5"/>
        <v>0</v>
      </c>
      <c r="M99" s="16" t="e">
        <f>#REF!-#REF!</f>
        <v>#REF!</v>
      </c>
      <c r="N99" s="18">
        <v>2235.9398673740002</v>
      </c>
      <c r="O99" s="18">
        <v>2219.5</v>
      </c>
      <c r="P99" s="18">
        <v>-16.439867374000201</v>
      </c>
      <c r="Q99" s="19" t="s">
        <v>243</v>
      </c>
    </row>
    <row r="100" spans="2:17" x14ac:dyDescent="0.2">
      <c r="B100" s="16">
        <v>6</v>
      </c>
      <c r="C100" s="15"/>
      <c r="D100" s="16" t="s">
        <v>244</v>
      </c>
      <c r="E100" s="16" t="s">
        <v>245</v>
      </c>
      <c r="F100" s="15">
        <v>2</v>
      </c>
      <c r="G100" s="15">
        <v>2</v>
      </c>
      <c r="H100" s="17" t="s">
        <v>448</v>
      </c>
      <c r="I100" s="15">
        <v>5</v>
      </c>
      <c r="J100" s="15">
        <f t="shared" si="4"/>
        <v>-3</v>
      </c>
      <c r="K100" s="15">
        <v>5</v>
      </c>
      <c r="L100" s="16">
        <f t="shared" si="5"/>
        <v>0</v>
      </c>
      <c r="M100" s="16" t="e">
        <f>#REF!-#REF!</f>
        <v>#REF!</v>
      </c>
      <c r="N100" s="18">
        <v>3726.5664456233399</v>
      </c>
      <c r="O100" s="18">
        <v>3603.86</v>
      </c>
      <c r="P100" s="18">
        <v>-122.70644562334</v>
      </c>
      <c r="Q100" s="19" t="s">
        <v>246</v>
      </c>
    </row>
    <row r="101" spans="2:17" x14ac:dyDescent="0.2">
      <c r="B101" s="16">
        <v>7</v>
      </c>
      <c r="C101" s="15"/>
      <c r="D101" s="16" t="s">
        <v>146</v>
      </c>
      <c r="E101" s="16" t="s">
        <v>266</v>
      </c>
      <c r="F101" s="15">
        <v>1</v>
      </c>
      <c r="G101" s="15">
        <v>1</v>
      </c>
      <c r="H101" s="17" t="s">
        <v>448</v>
      </c>
      <c r="I101" s="15">
        <v>2</v>
      </c>
      <c r="J101" s="15">
        <f t="shared" si="4"/>
        <v>-1</v>
      </c>
      <c r="K101" s="15">
        <v>1</v>
      </c>
      <c r="L101" s="16">
        <f t="shared" si="5"/>
        <v>1</v>
      </c>
      <c r="M101" s="16" t="e">
        <f>#REF!-#REF!</f>
        <v>#REF!</v>
      </c>
      <c r="N101" s="18">
        <v>745.31328912466802</v>
      </c>
      <c r="O101" s="18">
        <v>745.31</v>
      </c>
      <c r="P101" s="18">
        <v>-3.2891246680719602E-3</v>
      </c>
      <c r="Q101" s="19" t="s">
        <v>8</v>
      </c>
    </row>
    <row r="102" spans="2:17" x14ac:dyDescent="0.2">
      <c r="B102" s="16">
        <v>7</v>
      </c>
      <c r="C102" s="15"/>
      <c r="D102" s="16" t="s">
        <v>146</v>
      </c>
      <c r="E102" s="16" t="s">
        <v>250</v>
      </c>
      <c r="F102" s="15">
        <v>1</v>
      </c>
      <c r="G102" s="15">
        <v>1</v>
      </c>
      <c r="H102" s="17" t="s">
        <v>448</v>
      </c>
      <c r="I102" s="15">
        <v>2</v>
      </c>
      <c r="J102" s="15">
        <f t="shared" ref="J102:J133" si="6">F102-I102</f>
        <v>-1</v>
      </c>
      <c r="K102" s="15">
        <v>1</v>
      </c>
      <c r="L102" s="16">
        <f t="shared" ref="L102:L133" si="7">I102-K102</f>
        <v>1</v>
      </c>
      <c r="M102" s="16" t="e">
        <f>#REF!-#REF!</f>
        <v>#REF!</v>
      </c>
      <c r="N102" s="18">
        <v>745.31328912466802</v>
      </c>
      <c r="O102" s="18">
        <v>745.31</v>
      </c>
      <c r="P102" s="18">
        <v>-3.2891246680719602E-3</v>
      </c>
      <c r="Q102" s="19" t="s">
        <v>8</v>
      </c>
    </row>
    <row r="103" spans="2:17" x14ac:dyDescent="0.2">
      <c r="B103" s="25">
        <v>7</v>
      </c>
      <c r="C103" s="26" t="s">
        <v>439</v>
      </c>
      <c r="D103" s="25" t="s">
        <v>146</v>
      </c>
      <c r="E103" s="25" t="s">
        <v>267</v>
      </c>
      <c r="F103" s="26">
        <v>3</v>
      </c>
      <c r="G103" s="26">
        <v>3</v>
      </c>
      <c r="H103" s="27" t="s">
        <v>448</v>
      </c>
      <c r="I103" s="15">
        <v>4</v>
      </c>
      <c r="J103" s="15">
        <f t="shared" si="6"/>
        <v>-1</v>
      </c>
      <c r="K103" s="15">
        <v>3</v>
      </c>
      <c r="L103" s="16">
        <f t="shared" si="7"/>
        <v>1</v>
      </c>
      <c r="M103" s="16" t="e">
        <f>#REF!-#REF!</f>
        <v>#REF!</v>
      </c>
      <c r="N103" s="18">
        <v>2235.9398673740002</v>
      </c>
      <c r="O103" s="18">
        <v>2235.94</v>
      </c>
      <c r="P103" s="18">
        <v>1.32625999867741E-4</v>
      </c>
      <c r="Q103" s="19" t="s">
        <v>8</v>
      </c>
    </row>
    <row r="104" spans="2:17" x14ac:dyDescent="0.2">
      <c r="B104" s="20">
        <v>7</v>
      </c>
      <c r="C104" s="21" t="s">
        <v>438</v>
      </c>
      <c r="D104" s="20" t="s">
        <v>260</v>
      </c>
      <c r="E104" s="20" t="s">
        <v>261</v>
      </c>
      <c r="F104" s="21">
        <v>13</v>
      </c>
      <c r="G104" s="21">
        <v>6</v>
      </c>
      <c r="H104" s="24">
        <f>Table310[[#This Row],[CONFIRMED 
PEAK COUNT]]-Table310[[#This Row],[REPORTED 
PEAK COUNT]]</f>
        <v>-7</v>
      </c>
      <c r="I104" s="15">
        <v>10</v>
      </c>
      <c r="J104" s="15">
        <f t="shared" si="6"/>
        <v>3</v>
      </c>
      <c r="K104" s="15">
        <v>10</v>
      </c>
      <c r="L104" s="16">
        <f t="shared" si="7"/>
        <v>0</v>
      </c>
      <c r="M104" s="16" t="e">
        <f>#REF!-#REF!</f>
        <v>#REF!</v>
      </c>
      <c r="N104" s="18">
        <v>7453.1328912466797</v>
      </c>
      <c r="O104" s="18">
        <v>7452.05</v>
      </c>
      <c r="P104" s="18">
        <v>-1.08289124667954</v>
      </c>
      <c r="Q104" s="19" t="s">
        <v>262</v>
      </c>
    </row>
    <row r="105" spans="2:17" x14ac:dyDescent="0.2">
      <c r="B105" s="20">
        <v>7</v>
      </c>
      <c r="C105" s="30" t="s">
        <v>438</v>
      </c>
      <c r="D105" s="20" t="s">
        <v>165</v>
      </c>
      <c r="E105" s="20" t="s">
        <v>261</v>
      </c>
      <c r="F105" s="21">
        <v>5</v>
      </c>
      <c r="G105" s="21">
        <v>5</v>
      </c>
      <c r="H105" s="22" t="s">
        <v>448</v>
      </c>
      <c r="I105" s="15">
        <v>13</v>
      </c>
      <c r="J105" s="15">
        <f t="shared" si="6"/>
        <v>-8</v>
      </c>
      <c r="K105" s="15">
        <v>5</v>
      </c>
      <c r="L105" s="16">
        <f t="shared" si="7"/>
        <v>8</v>
      </c>
      <c r="M105" s="16" t="e">
        <f>#REF!-#REF!</f>
        <v>#REF!</v>
      </c>
      <c r="N105" s="18">
        <v>3726.5664456233399</v>
      </c>
      <c r="O105" s="18">
        <v>3726.57</v>
      </c>
      <c r="P105" s="18">
        <v>3.5543766603041201E-3</v>
      </c>
      <c r="Q105" s="19" t="s">
        <v>265</v>
      </c>
    </row>
    <row r="106" spans="2:17" x14ac:dyDescent="0.2">
      <c r="B106" s="20">
        <v>7</v>
      </c>
      <c r="C106" s="30" t="s">
        <v>438</v>
      </c>
      <c r="D106" s="20" t="s">
        <v>263</v>
      </c>
      <c r="E106" s="20" t="s">
        <v>261</v>
      </c>
      <c r="F106" s="21">
        <v>5</v>
      </c>
      <c r="G106" s="21">
        <v>5</v>
      </c>
      <c r="H106" s="22" t="s">
        <v>448</v>
      </c>
      <c r="I106" s="15">
        <v>16</v>
      </c>
      <c r="J106" s="15">
        <f t="shared" si="6"/>
        <v>-11</v>
      </c>
      <c r="K106" s="15">
        <v>5</v>
      </c>
      <c r="L106" s="16">
        <f t="shared" si="7"/>
        <v>11</v>
      </c>
      <c r="M106" s="16" t="e">
        <f>#REF!-#REF!</f>
        <v>#REF!</v>
      </c>
      <c r="N106" s="18">
        <v>3726.5664456233399</v>
      </c>
      <c r="O106" s="18">
        <v>3726.57</v>
      </c>
      <c r="P106" s="18">
        <v>3.5543766603041201E-3</v>
      </c>
      <c r="Q106" s="19" t="s">
        <v>264</v>
      </c>
    </row>
    <row r="107" spans="2:17" x14ac:dyDescent="0.2">
      <c r="B107" s="16">
        <v>7</v>
      </c>
      <c r="C107" s="28"/>
      <c r="D107" s="16" t="s">
        <v>251</v>
      </c>
      <c r="E107" s="16" t="s">
        <v>252</v>
      </c>
      <c r="F107" s="15">
        <v>4</v>
      </c>
      <c r="G107" s="15">
        <v>4</v>
      </c>
      <c r="H107" s="17" t="s">
        <v>448</v>
      </c>
      <c r="I107" s="15">
        <v>8</v>
      </c>
      <c r="J107" s="15">
        <f t="shared" si="6"/>
        <v>-4</v>
      </c>
      <c r="K107" s="15">
        <v>8</v>
      </c>
      <c r="L107" s="16">
        <f t="shared" si="7"/>
        <v>0</v>
      </c>
      <c r="M107" s="16" t="e">
        <f>#REF!-#REF!</f>
        <v>#REF!</v>
      </c>
      <c r="N107" s="18">
        <v>5962.5063129973396</v>
      </c>
      <c r="O107" s="18">
        <v>5962.51</v>
      </c>
      <c r="P107" s="18">
        <v>3.6870026606265999E-3</v>
      </c>
      <c r="Q107" s="19" t="s">
        <v>253</v>
      </c>
    </row>
    <row r="108" spans="2:17" x14ac:dyDescent="0.2">
      <c r="B108" s="16">
        <v>7</v>
      </c>
      <c r="C108" s="15"/>
      <c r="D108" s="16" t="s">
        <v>254</v>
      </c>
      <c r="E108" s="16" t="s">
        <v>255</v>
      </c>
      <c r="F108" s="15">
        <v>2</v>
      </c>
      <c r="G108" s="15">
        <v>2</v>
      </c>
      <c r="H108" s="17" t="s">
        <v>448</v>
      </c>
      <c r="I108" s="15">
        <v>4</v>
      </c>
      <c r="J108" s="15">
        <f t="shared" si="6"/>
        <v>-2</v>
      </c>
      <c r="K108" s="15">
        <v>4</v>
      </c>
      <c r="L108" s="16">
        <f t="shared" si="7"/>
        <v>0</v>
      </c>
      <c r="M108" s="16" t="e">
        <f>#REF!-#REF!</f>
        <v>#REF!</v>
      </c>
      <c r="N108" s="18">
        <v>2981.2531564986698</v>
      </c>
      <c r="O108" s="18">
        <v>2942.58</v>
      </c>
      <c r="P108" s="18">
        <v>-38.673156498669897</v>
      </c>
      <c r="Q108" s="19" t="s">
        <v>256</v>
      </c>
    </row>
    <row r="109" spans="2:17" x14ac:dyDescent="0.2">
      <c r="B109" s="16">
        <v>7</v>
      </c>
      <c r="C109" s="15"/>
      <c r="D109" s="16" t="s">
        <v>257</v>
      </c>
      <c r="E109" s="16" t="s">
        <v>258</v>
      </c>
      <c r="F109" s="15">
        <v>2</v>
      </c>
      <c r="G109" s="15">
        <v>2</v>
      </c>
      <c r="H109" s="17" t="s">
        <v>448</v>
      </c>
      <c r="I109" s="15">
        <v>3</v>
      </c>
      <c r="J109" s="15">
        <f t="shared" si="6"/>
        <v>-1</v>
      </c>
      <c r="K109" s="15">
        <v>3</v>
      </c>
      <c r="L109" s="16">
        <f t="shared" si="7"/>
        <v>0</v>
      </c>
      <c r="M109" s="16" t="e">
        <f>#REF!-#REF!</f>
        <v>#REF!</v>
      </c>
      <c r="N109" s="18">
        <v>2235.9398673740002</v>
      </c>
      <c r="O109" s="18">
        <v>2235.94</v>
      </c>
      <c r="P109" s="18">
        <v>1.32625999867741E-4</v>
      </c>
      <c r="Q109" s="19" t="s">
        <v>259</v>
      </c>
    </row>
    <row r="110" spans="2:17" x14ac:dyDescent="0.2">
      <c r="B110" s="16">
        <v>7</v>
      </c>
      <c r="C110" s="15"/>
      <c r="D110" s="16" t="s">
        <v>268</v>
      </c>
      <c r="E110" s="16" t="s">
        <v>269</v>
      </c>
      <c r="F110" s="15">
        <v>1</v>
      </c>
      <c r="G110" s="15">
        <v>1</v>
      </c>
      <c r="H110" s="17" t="s">
        <v>448</v>
      </c>
      <c r="I110" s="15">
        <v>3</v>
      </c>
      <c r="J110" s="15">
        <f t="shared" si="6"/>
        <v>-2</v>
      </c>
      <c r="K110" s="15">
        <v>3</v>
      </c>
      <c r="L110" s="16">
        <f t="shared" si="7"/>
        <v>0</v>
      </c>
      <c r="M110" s="16" t="e">
        <f>#REF!-#REF!</f>
        <v>#REF!</v>
      </c>
      <c r="N110" s="18">
        <v>2235.9398673740002</v>
      </c>
      <c r="O110" s="18">
        <v>2235.94</v>
      </c>
      <c r="P110" s="18">
        <v>1.32625999867741E-4</v>
      </c>
      <c r="Q110" s="19" t="s">
        <v>270</v>
      </c>
    </row>
    <row r="111" spans="2:17" x14ac:dyDescent="0.2">
      <c r="B111" s="16">
        <v>7</v>
      </c>
      <c r="C111" s="15"/>
      <c r="D111" s="16" t="s">
        <v>271</v>
      </c>
      <c r="E111" s="16" t="s">
        <v>272</v>
      </c>
      <c r="F111" s="15">
        <v>2</v>
      </c>
      <c r="G111" s="15">
        <v>2</v>
      </c>
      <c r="H111" s="17" t="s">
        <v>448</v>
      </c>
      <c r="I111" s="15">
        <v>3</v>
      </c>
      <c r="J111" s="15">
        <f t="shared" si="6"/>
        <v>-1</v>
      </c>
      <c r="K111" s="15">
        <v>3</v>
      </c>
      <c r="L111" s="16">
        <f t="shared" si="7"/>
        <v>0</v>
      </c>
      <c r="M111" s="16" t="e">
        <f>#REF!-#REF!</f>
        <v>#REF!</v>
      </c>
      <c r="N111" s="18">
        <v>2235.9398673740002</v>
      </c>
      <c r="O111" s="18">
        <v>2235.94</v>
      </c>
      <c r="P111" s="18">
        <v>1.32625999867741E-4</v>
      </c>
      <c r="Q111" s="19" t="s">
        <v>273</v>
      </c>
    </row>
    <row r="112" spans="2:17" x14ac:dyDescent="0.2">
      <c r="B112" s="16">
        <v>7</v>
      </c>
      <c r="C112" s="15"/>
      <c r="D112" s="16" t="s">
        <v>274</v>
      </c>
      <c r="E112" s="16" t="s">
        <v>275</v>
      </c>
      <c r="F112" s="15">
        <v>2</v>
      </c>
      <c r="G112" s="15">
        <v>2</v>
      </c>
      <c r="H112" s="17" t="s">
        <v>448</v>
      </c>
      <c r="I112" s="15">
        <v>3</v>
      </c>
      <c r="J112" s="15">
        <f t="shared" si="6"/>
        <v>-1</v>
      </c>
      <c r="K112" s="15">
        <v>3</v>
      </c>
      <c r="L112" s="16">
        <f t="shared" si="7"/>
        <v>0</v>
      </c>
      <c r="M112" s="16" t="e">
        <f>#REF!-#REF!</f>
        <v>#REF!</v>
      </c>
      <c r="N112" s="18">
        <v>2235.9398673740002</v>
      </c>
      <c r="O112" s="18">
        <v>2235.94</v>
      </c>
      <c r="P112" s="18">
        <v>1.32625999867741E-4</v>
      </c>
      <c r="Q112" s="19" t="s">
        <v>276</v>
      </c>
    </row>
    <row r="113" spans="2:17" x14ac:dyDescent="0.2">
      <c r="B113" s="20">
        <v>7</v>
      </c>
      <c r="C113" s="30" t="s">
        <v>438</v>
      </c>
      <c r="D113" s="20" t="s">
        <v>277</v>
      </c>
      <c r="E113" s="20" t="s">
        <v>278</v>
      </c>
      <c r="F113" s="21">
        <v>4</v>
      </c>
      <c r="G113" s="21">
        <v>2</v>
      </c>
      <c r="H113" s="24">
        <f>Table310[[#This Row],[CONFIRMED 
PEAK COUNT]]-Table310[[#This Row],[REPORTED 
PEAK COUNT]]</f>
        <v>-2</v>
      </c>
      <c r="I113" s="15">
        <v>4</v>
      </c>
      <c r="J113" s="15">
        <f t="shared" si="6"/>
        <v>0</v>
      </c>
      <c r="K113" s="15">
        <v>4</v>
      </c>
      <c r="L113" s="16">
        <f t="shared" si="7"/>
        <v>0</v>
      </c>
      <c r="M113" s="16" t="e">
        <f>#REF!-#REF!</f>
        <v>#REF!</v>
      </c>
      <c r="N113" s="18">
        <v>2981.2531564986698</v>
      </c>
      <c r="O113" s="18">
        <v>2981.25</v>
      </c>
      <c r="P113" s="18">
        <v>-3.1564986697958401E-3</v>
      </c>
      <c r="Q113" s="19" t="s">
        <v>279</v>
      </c>
    </row>
    <row r="114" spans="2:17" x14ac:dyDescent="0.2">
      <c r="B114" s="16">
        <v>7</v>
      </c>
      <c r="C114" s="15"/>
      <c r="D114" s="16" t="s">
        <v>247</v>
      </c>
      <c r="E114" s="16" t="s">
        <v>248</v>
      </c>
      <c r="F114" s="15">
        <v>2</v>
      </c>
      <c r="G114" s="15">
        <v>1</v>
      </c>
      <c r="H114" s="29">
        <f>Table310[[#This Row],[CONFIRMED 
PEAK COUNT]]-Table310[[#This Row],[REPORTED 
PEAK COUNT]]</f>
        <v>-1</v>
      </c>
      <c r="I114" s="15">
        <v>2</v>
      </c>
      <c r="J114" s="15">
        <f t="shared" si="6"/>
        <v>0</v>
      </c>
      <c r="K114" s="15">
        <v>2</v>
      </c>
      <c r="L114" s="16">
        <f t="shared" si="7"/>
        <v>0</v>
      </c>
      <c r="M114" s="16" t="e">
        <f>#REF!-#REF!</f>
        <v>#REF!</v>
      </c>
      <c r="N114" s="18">
        <v>1490.6265782493399</v>
      </c>
      <c r="O114" s="18">
        <v>1490.63</v>
      </c>
      <c r="P114" s="18">
        <v>3.4217506602090002E-3</v>
      </c>
      <c r="Q114" s="19" t="s">
        <v>249</v>
      </c>
    </row>
    <row r="115" spans="2:17" x14ac:dyDescent="0.2">
      <c r="B115" s="16">
        <v>7</v>
      </c>
      <c r="C115" s="15"/>
      <c r="D115" s="16" t="s">
        <v>280</v>
      </c>
      <c r="E115" s="16" t="s">
        <v>281</v>
      </c>
      <c r="F115" s="15">
        <v>2</v>
      </c>
      <c r="G115" s="15">
        <v>1</v>
      </c>
      <c r="H115" s="29">
        <f>Table310[[#This Row],[CONFIRMED 
PEAK COUNT]]-Table310[[#This Row],[REPORTED 
PEAK COUNT]]</f>
        <v>-1</v>
      </c>
      <c r="I115" s="15">
        <v>2</v>
      </c>
      <c r="J115" s="15">
        <f t="shared" si="6"/>
        <v>0</v>
      </c>
      <c r="K115" s="15">
        <v>2</v>
      </c>
      <c r="L115" s="16">
        <f t="shared" si="7"/>
        <v>0</v>
      </c>
      <c r="M115" s="16" t="e">
        <f>#REF!-#REF!</f>
        <v>#REF!</v>
      </c>
      <c r="N115" s="18">
        <v>1490.6265782493399</v>
      </c>
      <c r="O115" s="18">
        <v>1332.8</v>
      </c>
      <c r="P115" s="18">
        <v>-157.82657824934</v>
      </c>
      <c r="Q115" s="19" t="s">
        <v>282</v>
      </c>
    </row>
    <row r="116" spans="2:17" x14ac:dyDescent="0.2">
      <c r="B116" s="16">
        <v>8</v>
      </c>
      <c r="C116" s="15"/>
      <c r="D116" s="16" t="s">
        <v>146</v>
      </c>
      <c r="E116" s="16" t="s">
        <v>283</v>
      </c>
      <c r="F116" s="15">
        <v>3</v>
      </c>
      <c r="G116" s="15">
        <v>3</v>
      </c>
      <c r="H116" s="17" t="s">
        <v>448</v>
      </c>
      <c r="I116" s="15">
        <v>4</v>
      </c>
      <c r="J116" s="15">
        <f t="shared" si="6"/>
        <v>-1</v>
      </c>
      <c r="K116" s="15">
        <v>3</v>
      </c>
      <c r="L116" s="16">
        <f t="shared" si="7"/>
        <v>1</v>
      </c>
      <c r="M116" s="16" t="e">
        <f>#REF!-#REF!</f>
        <v>#REF!</v>
      </c>
      <c r="N116" s="18">
        <v>2235.9398673740002</v>
      </c>
      <c r="O116" s="18">
        <v>2235.94</v>
      </c>
      <c r="P116" s="18">
        <v>1.32625999867741E-4</v>
      </c>
      <c r="Q116" s="19" t="s">
        <v>8</v>
      </c>
    </row>
    <row r="117" spans="2:17" x14ac:dyDescent="0.2">
      <c r="B117" s="20">
        <v>8</v>
      </c>
      <c r="C117" s="30" t="s">
        <v>438</v>
      </c>
      <c r="D117" s="20" t="s">
        <v>146</v>
      </c>
      <c r="E117" s="20" t="s">
        <v>323</v>
      </c>
      <c r="F117" s="21">
        <v>6</v>
      </c>
      <c r="G117" s="21">
        <v>3</v>
      </c>
      <c r="H117" s="24">
        <f>Table310[[#This Row],[CONFIRMED 
PEAK COUNT]]-Table310[[#This Row],[REPORTED 
PEAK COUNT]]</f>
        <v>-3</v>
      </c>
      <c r="I117" s="15">
        <v>7</v>
      </c>
      <c r="J117" s="15">
        <f t="shared" si="6"/>
        <v>-1</v>
      </c>
      <c r="K117" s="15">
        <v>6</v>
      </c>
      <c r="L117" s="16">
        <f t="shared" si="7"/>
        <v>1</v>
      </c>
      <c r="M117" s="16" t="e">
        <f>#REF!-#REF!</f>
        <v>#REF!</v>
      </c>
      <c r="N117" s="18">
        <v>4471.8797347480104</v>
      </c>
      <c r="O117" s="18">
        <v>4471.88</v>
      </c>
      <c r="P117" s="18">
        <v>2.6525198973104098E-4</v>
      </c>
      <c r="Q117" s="19" t="s">
        <v>8</v>
      </c>
    </row>
    <row r="118" spans="2:17" x14ac:dyDescent="0.2">
      <c r="B118" s="16">
        <v>8</v>
      </c>
      <c r="C118" s="15"/>
      <c r="D118" s="16" t="s">
        <v>284</v>
      </c>
      <c r="E118" s="16" t="s">
        <v>285</v>
      </c>
      <c r="F118" s="15">
        <v>2</v>
      </c>
      <c r="G118" s="15">
        <v>2</v>
      </c>
      <c r="H118" s="17" t="s">
        <v>448</v>
      </c>
      <c r="I118" s="15">
        <v>4</v>
      </c>
      <c r="J118" s="15">
        <f t="shared" si="6"/>
        <v>-2</v>
      </c>
      <c r="K118" s="15">
        <v>4</v>
      </c>
      <c r="L118" s="16">
        <f t="shared" si="7"/>
        <v>0</v>
      </c>
      <c r="M118" s="16" t="e">
        <f>#REF!-#REF!</f>
        <v>#REF!</v>
      </c>
      <c r="N118" s="18">
        <v>2981.2531564986698</v>
      </c>
      <c r="O118" s="18">
        <v>2981.25</v>
      </c>
      <c r="P118" s="18">
        <v>-3.1564986697958401E-3</v>
      </c>
      <c r="Q118" s="19" t="s">
        <v>286</v>
      </c>
    </row>
    <row r="119" spans="2:17" x14ac:dyDescent="0.2">
      <c r="B119" s="16">
        <v>8</v>
      </c>
      <c r="C119" s="15"/>
      <c r="D119" s="16" t="s">
        <v>287</v>
      </c>
      <c r="E119" s="16" t="s">
        <v>288</v>
      </c>
      <c r="F119" s="15">
        <v>1</v>
      </c>
      <c r="G119" s="15">
        <v>1</v>
      </c>
      <c r="H119" s="17" t="s">
        <v>448</v>
      </c>
      <c r="I119" s="15">
        <v>2</v>
      </c>
      <c r="J119" s="15">
        <f t="shared" si="6"/>
        <v>-1</v>
      </c>
      <c r="K119" s="15">
        <v>2</v>
      </c>
      <c r="L119" s="16">
        <f t="shared" si="7"/>
        <v>0</v>
      </c>
      <c r="M119" s="16" t="e">
        <f>#REF!-#REF!</f>
        <v>#REF!</v>
      </c>
      <c r="N119" s="18">
        <v>1490.6265782493399</v>
      </c>
      <c r="O119" s="18">
        <v>1490</v>
      </c>
      <c r="P119" s="18">
        <v>-0.62657824933990003</v>
      </c>
      <c r="Q119" s="19" t="s">
        <v>289</v>
      </c>
    </row>
    <row r="120" spans="2:17" x14ac:dyDescent="0.2">
      <c r="B120" s="16">
        <v>8</v>
      </c>
      <c r="C120" s="15"/>
      <c r="D120" s="16" t="s">
        <v>290</v>
      </c>
      <c r="E120" s="16" t="s">
        <v>291</v>
      </c>
      <c r="F120" s="15">
        <v>3</v>
      </c>
      <c r="G120" s="15">
        <v>3</v>
      </c>
      <c r="H120" s="17" t="s">
        <v>448</v>
      </c>
      <c r="I120" s="15">
        <v>7</v>
      </c>
      <c r="J120" s="15">
        <f t="shared" si="6"/>
        <v>-4</v>
      </c>
      <c r="K120" s="15">
        <v>7</v>
      </c>
      <c r="L120" s="16">
        <f t="shared" si="7"/>
        <v>0</v>
      </c>
      <c r="M120" s="16" t="e">
        <f>#REF!-#REF!</f>
        <v>#REF!</v>
      </c>
      <c r="N120" s="18">
        <v>5217.19302387268</v>
      </c>
      <c r="O120" s="18">
        <v>5028.49</v>
      </c>
      <c r="P120" s="18">
        <v>-188.70302387268001</v>
      </c>
      <c r="Q120" s="19" t="s">
        <v>292</v>
      </c>
    </row>
    <row r="121" spans="2:17" x14ac:dyDescent="0.2">
      <c r="B121" s="16">
        <v>8</v>
      </c>
      <c r="C121" s="15"/>
      <c r="D121" s="16" t="s">
        <v>320</v>
      </c>
      <c r="E121" s="16" t="s">
        <v>321</v>
      </c>
      <c r="F121" s="15">
        <v>2</v>
      </c>
      <c r="G121" s="15">
        <v>2</v>
      </c>
      <c r="H121" s="17" t="s">
        <v>448</v>
      </c>
      <c r="I121" s="15">
        <v>5</v>
      </c>
      <c r="J121" s="15">
        <f t="shared" si="6"/>
        <v>-3</v>
      </c>
      <c r="K121" s="15">
        <v>5</v>
      </c>
      <c r="L121" s="16">
        <f t="shared" si="7"/>
        <v>0</v>
      </c>
      <c r="M121" s="16" t="e">
        <f>#REF!-#REF!</f>
        <v>#REF!</v>
      </c>
      <c r="N121" s="18">
        <v>3726.5664456233399</v>
      </c>
      <c r="O121" s="18">
        <v>3726.57</v>
      </c>
      <c r="P121" s="18">
        <v>3.5543766603041201E-3</v>
      </c>
      <c r="Q121" s="19" t="s">
        <v>322</v>
      </c>
    </row>
    <row r="122" spans="2:17" x14ac:dyDescent="0.2">
      <c r="B122" s="16">
        <v>8</v>
      </c>
      <c r="C122" s="15"/>
      <c r="D122" s="16" t="s">
        <v>296</v>
      </c>
      <c r="E122" s="16" t="s">
        <v>297</v>
      </c>
      <c r="F122" s="15">
        <v>3</v>
      </c>
      <c r="G122" s="15">
        <v>3</v>
      </c>
      <c r="H122" s="17" t="s">
        <v>448</v>
      </c>
      <c r="I122" s="15">
        <v>7</v>
      </c>
      <c r="J122" s="15">
        <f t="shared" si="6"/>
        <v>-4</v>
      </c>
      <c r="K122" s="15">
        <v>7</v>
      </c>
      <c r="L122" s="16">
        <f t="shared" si="7"/>
        <v>0</v>
      </c>
      <c r="M122" s="16" t="e">
        <f>#REF!-#REF!</f>
        <v>#REF!</v>
      </c>
      <c r="N122" s="18">
        <v>5217.19302387268</v>
      </c>
      <c r="O122" s="18">
        <v>5217.1899999999996</v>
      </c>
      <c r="P122" s="18">
        <f>O122-N122</f>
        <v>-3.0238726803872851E-3</v>
      </c>
      <c r="Q122" s="19" t="s">
        <v>433</v>
      </c>
    </row>
    <row r="123" spans="2:17" x14ac:dyDescent="0.2">
      <c r="B123" s="16">
        <v>8</v>
      </c>
      <c r="C123" s="15"/>
      <c r="D123" s="16" t="s">
        <v>298</v>
      </c>
      <c r="E123" s="16" t="s">
        <v>299</v>
      </c>
      <c r="F123" s="15">
        <v>2</v>
      </c>
      <c r="G123" s="15">
        <v>2</v>
      </c>
      <c r="H123" s="17" t="s">
        <v>448</v>
      </c>
      <c r="I123" s="15">
        <v>4</v>
      </c>
      <c r="J123" s="15">
        <f t="shared" si="6"/>
        <v>-2</v>
      </c>
      <c r="K123" s="15">
        <v>4</v>
      </c>
      <c r="L123" s="16">
        <f t="shared" si="7"/>
        <v>0</v>
      </c>
      <c r="M123" s="16" t="e">
        <f>#REF!-#REF!</f>
        <v>#REF!</v>
      </c>
      <c r="N123" s="18">
        <v>2981.2531564986698</v>
      </c>
      <c r="O123" s="18">
        <v>2967.75</v>
      </c>
      <c r="P123" s="18">
        <v>-13.503156498669799</v>
      </c>
      <c r="Q123" s="19" t="s">
        <v>300</v>
      </c>
    </row>
    <row r="124" spans="2:17" x14ac:dyDescent="0.2">
      <c r="B124" s="16">
        <v>8</v>
      </c>
      <c r="C124" s="15"/>
      <c r="D124" s="16" t="s">
        <v>301</v>
      </c>
      <c r="E124" s="16" t="s">
        <v>302</v>
      </c>
      <c r="F124" s="15">
        <v>7</v>
      </c>
      <c r="G124" s="15">
        <v>7</v>
      </c>
      <c r="H124" s="17" t="s">
        <v>448</v>
      </c>
      <c r="I124" s="15">
        <v>14</v>
      </c>
      <c r="J124" s="15">
        <f t="shared" si="6"/>
        <v>-7</v>
      </c>
      <c r="K124" s="15">
        <v>14</v>
      </c>
      <c r="L124" s="16">
        <f t="shared" si="7"/>
        <v>0</v>
      </c>
      <c r="M124" s="16" t="e">
        <f>#REF!-#REF!</f>
        <v>#REF!</v>
      </c>
      <c r="N124" s="18">
        <v>10434.3860477454</v>
      </c>
      <c r="O124" s="18">
        <v>10426.06</v>
      </c>
      <c r="P124" s="18">
        <v>-8.3260477454004995</v>
      </c>
      <c r="Q124" s="19" t="s">
        <v>303</v>
      </c>
    </row>
    <row r="125" spans="2:17" x14ac:dyDescent="0.2">
      <c r="B125" s="16">
        <v>8</v>
      </c>
      <c r="C125" s="15"/>
      <c r="D125" s="16" t="s">
        <v>293</v>
      </c>
      <c r="E125" s="16" t="s">
        <v>294</v>
      </c>
      <c r="F125" s="15">
        <v>3</v>
      </c>
      <c r="G125" s="15">
        <v>3</v>
      </c>
      <c r="H125" s="17" t="s">
        <v>448</v>
      </c>
      <c r="I125" s="15">
        <v>6</v>
      </c>
      <c r="J125" s="15">
        <f t="shared" si="6"/>
        <v>-3</v>
      </c>
      <c r="K125" s="15">
        <v>6</v>
      </c>
      <c r="L125" s="16">
        <f t="shared" si="7"/>
        <v>0</v>
      </c>
      <c r="M125" s="16" t="e">
        <f>#REF!-#REF!</f>
        <v>#REF!</v>
      </c>
      <c r="N125" s="18">
        <v>4471.8797347480104</v>
      </c>
      <c r="O125" s="18">
        <v>4471.88</v>
      </c>
      <c r="P125" s="18">
        <v>2.6525198973104098E-4</v>
      </c>
      <c r="Q125" s="19" t="s">
        <v>295</v>
      </c>
    </row>
    <row r="126" spans="2:17" x14ac:dyDescent="0.2">
      <c r="B126" s="16">
        <v>8</v>
      </c>
      <c r="C126" s="15"/>
      <c r="D126" s="16" t="s">
        <v>293</v>
      </c>
      <c r="E126" s="16" t="s">
        <v>324</v>
      </c>
      <c r="F126" s="15">
        <v>3</v>
      </c>
      <c r="G126" s="15">
        <v>3</v>
      </c>
      <c r="H126" s="17" t="s">
        <v>448</v>
      </c>
      <c r="I126" s="15">
        <v>4</v>
      </c>
      <c r="J126" s="15">
        <f t="shared" si="6"/>
        <v>-1</v>
      </c>
      <c r="K126" s="15">
        <v>4</v>
      </c>
      <c r="L126" s="16">
        <f t="shared" si="7"/>
        <v>0</v>
      </c>
      <c r="M126" s="16" t="e">
        <f>#REF!-#REF!</f>
        <v>#REF!</v>
      </c>
      <c r="N126" s="18">
        <v>2981.2531564986698</v>
      </c>
      <c r="O126" s="18">
        <v>2981.25</v>
      </c>
      <c r="P126" s="18">
        <v>-3.1564986697958401E-3</v>
      </c>
      <c r="Q126" s="19" t="s">
        <v>295</v>
      </c>
    </row>
    <row r="127" spans="2:17" x14ac:dyDescent="0.2">
      <c r="B127" s="16">
        <v>8</v>
      </c>
      <c r="C127" s="15"/>
      <c r="D127" s="16" t="s">
        <v>307</v>
      </c>
      <c r="E127" s="16" t="s">
        <v>308</v>
      </c>
      <c r="F127" s="15">
        <v>3</v>
      </c>
      <c r="G127" s="15">
        <v>3</v>
      </c>
      <c r="H127" s="17" t="s">
        <v>448</v>
      </c>
      <c r="I127" s="15">
        <v>5</v>
      </c>
      <c r="J127" s="15">
        <f t="shared" si="6"/>
        <v>-2</v>
      </c>
      <c r="K127" s="15">
        <v>5</v>
      </c>
      <c r="L127" s="16">
        <f t="shared" si="7"/>
        <v>0</v>
      </c>
      <c r="M127" s="16" t="e">
        <f>#REF!-#REF!</f>
        <v>#REF!</v>
      </c>
      <c r="N127" s="18">
        <v>3726.5664456233399</v>
      </c>
      <c r="O127" s="18">
        <v>3726.57</v>
      </c>
      <c r="P127" s="18">
        <v>3.5543766603041201E-3</v>
      </c>
      <c r="Q127" s="19" t="s">
        <v>309</v>
      </c>
    </row>
    <row r="128" spans="2:17" x14ac:dyDescent="0.2">
      <c r="B128" s="16">
        <v>8</v>
      </c>
      <c r="C128" s="15"/>
      <c r="D128" s="16" t="s">
        <v>310</v>
      </c>
      <c r="E128" s="16" t="s">
        <v>311</v>
      </c>
      <c r="F128" s="15">
        <v>2</v>
      </c>
      <c r="G128" s="15">
        <v>2</v>
      </c>
      <c r="H128" s="17" t="s">
        <v>448</v>
      </c>
      <c r="I128" s="15">
        <v>4</v>
      </c>
      <c r="J128" s="15">
        <f t="shared" si="6"/>
        <v>-2</v>
      </c>
      <c r="K128" s="15">
        <v>4</v>
      </c>
      <c r="L128" s="16">
        <f t="shared" si="7"/>
        <v>0</v>
      </c>
      <c r="M128" s="16" t="e">
        <f>#REF!-#REF!</f>
        <v>#REF!</v>
      </c>
      <c r="N128" s="18">
        <v>2981.2531564986698</v>
      </c>
      <c r="O128" s="18">
        <v>2981</v>
      </c>
      <c r="P128" s="18">
        <v>-0.253156498669796</v>
      </c>
      <c r="Q128" s="19" t="s">
        <v>312</v>
      </c>
    </row>
    <row r="129" spans="2:17" x14ac:dyDescent="0.2">
      <c r="B129" s="16">
        <v>8</v>
      </c>
      <c r="C129" s="15"/>
      <c r="D129" s="16" t="s">
        <v>316</v>
      </c>
      <c r="E129" s="16" t="s">
        <v>317</v>
      </c>
      <c r="F129" s="15">
        <v>5</v>
      </c>
      <c r="G129" s="15">
        <v>5</v>
      </c>
      <c r="H129" s="17" t="s">
        <v>448</v>
      </c>
      <c r="I129" s="15">
        <v>5</v>
      </c>
      <c r="J129" s="15">
        <f t="shared" si="6"/>
        <v>0</v>
      </c>
      <c r="K129" s="15">
        <v>8</v>
      </c>
      <c r="L129" s="16">
        <f t="shared" si="7"/>
        <v>-3</v>
      </c>
      <c r="M129" s="16" t="e">
        <f>#REF!-#REF!</f>
        <v>#REF!</v>
      </c>
      <c r="N129" s="18">
        <v>5962.5063129973396</v>
      </c>
      <c r="O129" s="18">
        <v>5787.94</v>
      </c>
      <c r="P129" s="18">
        <v>-174.56631299733999</v>
      </c>
      <c r="Q129" s="19" t="s">
        <v>432</v>
      </c>
    </row>
    <row r="130" spans="2:17" x14ac:dyDescent="0.2">
      <c r="B130" s="16">
        <v>8</v>
      </c>
      <c r="C130" s="15"/>
      <c r="D130" s="16" t="s">
        <v>304</v>
      </c>
      <c r="E130" s="16" t="s">
        <v>305</v>
      </c>
      <c r="F130" s="15">
        <v>2</v>
      </c>
      <c r="G130" s="15">
        <v>2</v>
      </c>
      <c r="H130" s="17" t="s">
        <v>448</v>
      </c>
      <c r="I130" s="15">
        <v>3</v>
      </c>
      <c r="J130" s="15">
        <f t="shared" si="6"/>
        <v>-1</v>
      </c>
      <c r="K130" s="15">
        <v>3</v>
      </c>
      <c r="L130" s="16">
        <f t="shared" si="7"/>
        <v>0</v>
      </c>
      <c r="M130" s="16" t="e">
        <f>#REF!-#REF!</f>
        <v>#REF!</v>
      </c>
      <c r="N130" s="18">
        <v>2235.9398673740002</v>
      </c>
      <c r="O130" s="18">
        <v>2235.94</v>
      </c>
      <c r="P130" s="18">
        <v>1.32625999867741E-4</v>
      </c>
      <c r="Q130" s="19" t="s">
        <v>306</v>
      </c>
    </row>
    <row r="131" spans="2:17" x14ac:dyDescent="0.2">
      <c r="B131" s="16">
        <v>8</v>
      </c>
      <c r="C131" s="15"/>
      <c r="D131" s="16" t="s">
        <v>313</v>
      </c>
      <c r="E131" s="16" t="s">
        <v>314</v>
      </c>
      <c r="F131" s="15">
        <v>2</v>
      </c>
      <c r="G131" s="15">
        <v>2</v>
      </c>
      <c r="H131" s="17" t="s">
        <v>448</v>
      </c>
      <c r="I131" s="15">
        <v>4</v>
      </c>
      <c r="J131" s="15">
        <f t="shared" si="6"/>
        <v>-2</v>
      </c>
      <c r="K131" s="15">
        <v>4</v>
      </c>
      <c r="L131" s="16">
        <f t="shared" si="7"/>
        <v>0</v>
      </c>
      <c r="M131" s="16" t="e">
        <f>#REF!-#REF!</f>
        <v>#REF!</v>
      </c>
      <c r="N131" s="18">
        <v>2981.2531564986698</v>
      </c>
      <c r="O131" s="18">
        <v>2448.88</v>
      </c>
      <c r="P131" s="18">
        <v>-532.37315649867003</v>
      </c>
      <c r="Q131" s="19" t="s">
        <v>315</v>
      </c>
    </row>
    <row r="132" spans="2:17" x14ac:dyDescent="0.2">
      <c r="B132" s="16">
        <v>8</v>
      </c>
      <c r="C132" s="15"/>
      <c r="D132" s="16" t="s">
        <v>313</v>
      </c>
      <c r="E132" s="16" t="s">
        <v>318</v>
      </c>
      <c r="F132" s="15">
        <v>10</v>
      </c>
      <c r="G132" s="15">
        <v>10</v>
      </c>
      <c r="H132" s="17" t="s">
        <v>448</v>
      </c>
      <c r="I132" s="15">
        <v>16</v>
      </c>
      <c r="J132" s="15">
        <f t="shared" si="6"/>
        <v>-6</v>
      </c>
      <c r="K132" s="15">
        <v>14</v>
      </c>
      <c r="L132" s="16">
        <f t="shared" si="7"/>
        <v>2</v>
      </c>
      <c r="M132" s="16" t="e">
        <f>#REF!-#REF!</f>
        <v>#REF!</v>
      </c>
      <c r="N132" s="18">
        <v>10434.3860477454</v>
      </c>
      <c r="O132" s="18">
        <v>10434.39</v>
      </c>
      <c r="P132" s="18">
        <v>3.95225459942594E-3</v>
      </c>
      <c r="Q132" s="19" t="s">
        <v>319</v>
      </c>
    </row>
    <row r="133" spans="2:17" x14ac:dyDescent="0.2">
      <c r="B133" s="16">
        <v>8</v>
      </c>
      <c r="C133" s="15"/>
      <c r="D133" s="16" t="s">
        <v>325</v>
      </c>
      <c r="E133" s="16" t="s">
        <v>326</v>
      </c>
      <c r="F133" s="15">
        <v>7</v>
      </c>
      <c r="G133" s="15">
        <v>7</v>
      </c>
      <c r="H133" s="17" t="s">
        <v>448</v>
      </c>
      <c r="I133" s="15">
        <v>11</v>
      </c>
      <c r="J133" s="15">
        <f t="shared" si="6"/>
        <v>-4</v>
      </c>
      <c r="K133" s="15">
        <v>11</v>
      </c>
      <c r="L133" s="16">
        <f t="shared" si="7"/>
        <v>0</v>
      </c>
      <c r="M133" s="16" t="e">
        <f>#REF!-#REF!</f>
        <v>#REF!</v>
      </c>
      <c r="N133" s="18">
        <v>8198.4461803713493</v>
      </c>
      <c r="O133" s="18">
        <v>8198.4500000000007</v>
      </c>
      <c r="P133" s="18">
        <v>3.8196286513994E-3</v>
      </c>
      <c r="Q133" s="19" t="s">
        <v>327</v>
      </c>
    </row>
    <row r="134" spans="2:17" x14ac:dyDescent="0.2">
      <c r="B134" s="16">
        <v>8</v>
      </c>
      <c r="C134" s="15"/>
      <c r="D134" s="16" t="s">
        <v>328</v>
      </c>
      <c r="E134" s="16" t="s">
        <v>329</v>
      </c>
      <c r="F134" s="15">
        <v>4</v>
      </c>
      <c r="G134" s="15">
        <v>4</v>
      </c>
      <c r="H134" s="17" t="s">
        <v>448</v>
      </c>
      <c r="I134" s="15">
        <v>8</v>
      </c>
      <c r="J134" s="15">
        <f t="shared" ref="J134:J165" si="8">F134-I134</f>
        <v>-4</v>
      </c>
      <c r="K134" s="15">
        <v>8</v>
      </c>
      <c r="L134" s="16">
        <f t="shared" ref="L134:L165" si="9">I134-K134</f>
        <v>0</v>
      </c>
      <c r="M134" s="16" t="e">
        <f>#REF!-#REF!</f>
        <v>#REF!</v>
      </c>
      <c r="N134" s="18">
        <v>5962.5063129973396</v>
      </c>
      <c r="O134" s="18">
        <v>5962.51</v>
      </c>
      <c r="P134" s="18">
        <v>3.6870026606265999E-3</v>
      </c>
      <c r="Q134" s="19" t="s">
        <v>330</v>
      </c>
    </row>
    <row r="135" spans="2:17" x14ac:dyDescent="0.2">
      <c r="B135" s="16">
        <v>8</v>
      </c>
      <c r="C135" s="15"/>
      <c r="D135" s="16" t="s">
        <v>331</v>
      </c>
      <c r="E135" s="16" t="s">
        <v>332</v>
      </c>
      <c r="F135" s="15">
        <v>4</v>
      </c>
      <c r="G135" s="15">
        <v>4</v>
      </c>
      <c r="H135" s="17" t="s">
        <v>448</v>
      </c>
      <c r="I135" s="15">
        <v>4</v>
      </c>
      <c r="J135" s="15">
        <f t="shared" si="8"/>
        <v>0</v>
      </c>
      <c r="K135" s="15">
        <v>4</v>
      </c>
      <c r="L135" s="16">
        <f t="shared" si="9"/>
        <v>0</v>
      </c>
      <c r="M135" s="16" t="e">
        <f>#REF!-#REF!</f>
        <v>#REF!</v>
      </c>
      <c r="N135" s="18">
        <v>2981.2531564986698</v>
      </c>
      <c r="O135" s="18">
        <v>2981.25</v>
      </c>
      <c r="P135" s="18">
        <v>-3.1564986697958401E-3</v>
      </c>
      <c r="Q135" s="19" t="s">
        <v>333</v>
      </c>
    </row>
    <row r="136" spans="2:17" x14ac:dyDescent="0.2">
      <c r="B136" s="16">
        <v>8</v>
      </c>
      <c r="C136" s="15"/>
      <c r="D136" s="16" t="s">
        <v>334</v>
      </c>
      <c r="E136" s="16" t="s">
        <v>335</v>
      </c>
      <c r="F136" s="15">
        <v>4</v>
      </c>
      <c r="G136" s="15">
        <v>4</v>
      </c>
      <c r="H136" s="17" t="s">
        <v>448</v>
      </c>
      <c r="I136" s="15">
        <v>5</v>
      </c>
      <c r="J136" s="15">
        <f t="shared" si="8"/>
        <v>-1</v>
      </c>
      <c r="K136" s="15">
        <v>5</v>
      </c>
      <c r="L136" s="16">
        <f t="shared" si="9"/>
        <v>0</v>
      </c>
      <c r="M136" s="16" t="e">
        <f>#REF!-#REF!</f>
        <v>#REF!</v>
      </c>
      <c r="N136" s="18">
        <v>3726.5664456233399</v>
      </c>
      <c r="O136" s="18">
        <v>3726.57</v>
      </c>
      <c r="P136" s="18">
        <v>3.5543766603041201E-3</v>
      </c>
      <c r="Q136" s="19" t="s">
        <v>336</v>
      </c>
    </row>
    <row r="137" spans="2:17" x14ac:dyDescent="0.2">
      <c r="B137" s="16">
        <v>9</v>
      </c>
      <c r="C137" s="15"/>
      <c r="D137" s="16" t="s">
        <v>340</v>
      </c>
      <c r="E137" s="16" t="s">
        <v>341</v>
      </c>
      <c r="F137" s="15">
        <v>3</v>
      </c>
      <c r="G137" s="15">
        <v>3</v>
      </c>
      <c r="H137" s="17" t="s">
        <v>448</v>
      </c>
      <c r="I137" s="15">
        <v>5</v>
      </c>
      <c r="J137" s="15">
        <f t="shared" si="8"/>
        <v>-2</v>
      </c>
      <c r="K137" s="15">
        <v>5</v>
      </c>
      <c r="L137" s="16">
        <f t="shared" si="9"/>
        <v>0</v>
      </c>
      <c r="M137" s="16" t="e">
        <f>#REF!-#REF!</f>
        <v>#REF!</v>
      </c>
      <c r="N137" s="18">
        <v>3726.5664456233399</v>
      </c>
      <c r="O137" s="18">
        <v>3726.57</v>
      </c>
      <c r="P137" s="18">
        <v>3.5543766603041201E-3</v>
      </c>
      <c r="Q137" s="19" t="s">
        <v>342</v>
      </c>
    </row>
    <row r="138" spans="2:17" x14ac:dyDescent="0.2">
      <c r="B138" s="16">
        <v>9</v>
      </c>
      <c r="C138" s="15"/>
      <c r="D138" s="16" t="s">
        <v>337</v>
      </c>
      <c r="E138" s="16" t="s">
        <v>338</v>
      </c>
      <c r="F138" s="15">
        <v>4</v>
      </c>
      <c r="G138" s="15">
        <v>4</v>
      </c>
      <c r="H138" s="17" t="s">
        <v>448</v>
      </c>
      <c r="I138" s="15">
        <v>5</v>
      </c>
      <c r="J138" s="15">
        <f t="shared" si="8"/>
        <v>-1</v>
      </c>
      <c r="K138" s="15">
        <v>5</v>
      </c>
      <c r="L138" s="16">
        <f t="shared" si="9"/>
        <v>0</v>
      </c>
      <c r="M138" s="16" t="e">
        <f>#REF!-#REF!</f>
        <v>#REF!</v>
      </c>
      <c r="N138" s="18">
        <v>3726.5664456233399</v>
      </c>
      <c r="O138" s="18">
        <v>3726.04</v>
      </c>
      <c r="P138" s="18">
        <v>-0.52644562333989597</v>
      </c>
      <c r="Q138" s="19" t="s">
        <v>339</v>
      </c>
    </row>
    <row r="139" spans="2:17" x14ac:dyDescent="0.2">
      <c r="B139" s="16">
        <v>9</v>
      </c>
      <c r="C139" s="15"/>
      <c r="D139" s="16" t="s">
        <v>343</v>
      </c>
      <c r="E139" s="16" t="s">
        <v>344</v>
      </c>
      <c r="F139" s="15">
        <v>3</v>
      </c>
      <c r="G139" s="15">
        <v>3</v>
      </c>
      <c r="H139" s="17" t="s">
        <v>448</v>
      </c>
      <c r="I139" s="15">
        <v>6</v>
      </c>
      <c r="J139" s="15">
        <f t="shared" si="8"/>
        <v>-3</v>
      </c>
      <c r="K139" s="15">
        <v>6</v>
      </c>
      <c r="L139" s="16">
        <f t="shared" si="9"/>
        <v>0</v>
      </c>
      <c r="M139" s="16" t="e">
        <f>#REF!-#REF!</f>
        <v>#REF!</v>
      </c>
      <c r="N139" s="18">
        <v>4471.8797347480104</v>
      </c>
      <c r="O139" s="18">
        <v>4457</v>
      </c>
      <c r="P139" s="18">
        <v>-14.879734748010399</v>
      </c>
      <c r="Q139" s="19" t="s">
        <v>345</v>
      </c>
    </row>
    <row r="140" spans="2:17" x14ac:dyDescent="0.2">
      <c r="B140" s="16">
        <v>9</v>
      </c>
      <c r="C140" s="15"/>
      <c r="D140" s="16" t="s">
        <v>346</v>
      </c>
      <c r="E140" s="16" t="s">
        <v>347</v>
      </c>
      <c r="F140" s="15">
        <v>7</v>
      </c>
      <c r="G140" s="15">
        <v>7</v>
      </c>
      <c r="H140" s="17" t="s">
        <v>448</v>
      </c>
      <c r="I140" s="15">
        <v>15</v>
      </c>
      <c r="J140" s="15">
        <f t="shared" si="8"/>
        <v>-8</v>
      </c>
      <c r="K140" s="15">
        <v>15</v>
      </c>
      <c r="L140" s="16">
        <f t="shared" si="9"/>
        <v>0</v>
      </c>
      <c r="M140" s="16" t="e">
        <f>#REF!-#REF!</f>
        <v>#REF!</v>
      </c>
      <c r="N140" s="18">
        <v>11179.69933687</v>
      </c>
      <c r="O140" s="18">
        <v>11179.65</v>
      </c>
      <c r="P140" s="18">
        <v>-4.9336870000843198E-2</v>
      </c>
      <c r="Q140" s="19" t="s">
        <v>348</v>
      </c>
    </row>
    <row r="141" spans="2:17" x14ac:dyDescent="0.2">
      <c r="B141" s="16">
        <v>9</v>
      </c>
      <c r="C141" s="15"/>
      <c r="D141" s="16" t="s">
        <v>349</v>
      </c>
      <c r="E141" s="16" t="s">
        <v>350</v>
      </c>
      <c r="F141" s="15">
        <v>6</v>
      </c>
      <c r="G141" s="15">
        <v>6</v>
      </c>
      <c r="H141" s="17" t="s">
        <v>448</v>
      </c>
      <c r="I141" s="15">
        <v>9</v>
      </c>
      <c r="J141" s="15">
        <f t="shared" si="8"/>
        <v>-3</v>
      </c>
      <c r="K141" s="15">
        <v>9</v>
      </c>
      <c r="L141" s="16">
        <f t="shared" si="9"/>
        <v>0</v>
      </c>
      <c r="M141" s="16" t="e">
        <f>#REF!-#REF!</f>
        <v>#REF!</v>
      </c>
      <c r="N141" s="18">
        <v>6707.8196021220101</v>
      </c>
      <c r="O141" s="18">
        <v>6707.82</v>
      </c>
      <c r="P141" s="18">
        <v>3.97877989598783E-4</v>
      </c>
      <c r="Q141" s="19" t="s">
        <v>351</v>
      </c>
    </row>
    <row r="142" spans="2:17" x14ac:dyDescent="0.2">
      <c r="B142" s="16">
        <v>9</v>
      </c>
      <c r="C142" s="15"/>
      <c r="D142" s="16" t="s">
        <v>352</v>
      </c>
      <c r="E142" s="16" t="s">
        <v>353</v>
      </c>
      <c r="F142" s="15">
        <v>6</v>
      </c>
      <c r="G142" s="15">
        <v>6</v>
      </c>
      <c r="H142" s="17" t="s">
        <v>448</v>
      </c>
      <c r="I142" s="15">
        <v>9</v>
      </c>
      <c r="J142" s="15">
        <f t="shared" si="8"/>
        <v>-3</v>
      </c>
      <c r="K142" s="15">
        <v>9</v>
      </c>
      <c r="L142" s="16">
        <f t="shared" si="9"/>
        <v>0</v>
      </c>
      <c r="M142" s="16" t="e">
        <f>#REF!-#REF!</f>
        <v>#REF!</v>
      </c>
      <c r="N142" s="18">
        <v>6707.8196021220101</v>
      </c>
      <c r="O142" s="18">
        <v>6707.82</v>
      </c>
      <c r="P142" s="18">
        <v>3.97877989598783E-4</v>
      </c>
      <c r="Q142" s="19" t="s">
        <v>354</v>
      </c>
    </row>
    <row r="143" spans="2:17" x14ac:dyDescent="0.2">
      <c r="B143" s="16">
        <v>9</v>
      </c>
      <c r="C143" s="15"/>
      <c r="D143" s="16" t="s">
        <v>355</v>
      </c>
      <c r="E143" s="16" t="s">
        <v>356</v>
      </c>
      <c r="F143" s="15">
        <v>2</v>
      </c>
      <c r="G143" s="15">
        <v>2</v>
      </c>
      <c r="H143" s="17" t="s">
        <v>448</v>
      </c>
      <c r="I143" s="15">
        <v>5</v>
      </c>
      <c r="J143" s="15">
        <f t="shared" si="8"/>
        <v>-3</v>
      </c>
      <c r="K143" s="15">
        <v>5</v>
      </c>
      <c r="L143" s="16">
        <f t="shared" si="9"/>
        <v>0</v>
      </c>
      <c r="M143" s="16" t="e">
        <f>#REF!-#REF!</f>
        <v>#REF!</v>
      </c>
      <c r="N143" s="18">
        <v>3726.5664456233399</v>
      </c>
      <c r="O143" s="18">
        <v>3726.57</v>
      </c>
      <c r="P143" s="18">
        <v>3.5543766603041201E-3</v>
      </c>
      <c r="Q143" s="19" t="s">
        <v>357</v>
      </c>
    </row>
    <row r="144" spans="2:17" x14ac:dyDescent="0.2">
      <c r="B144" s="20">
        <v>9</v>
      </c>
      <c r="C144" s="30" t="s">
        <v>438</v>
      </c>
      <c r="D144" s="20" t="s">
        <v>358</v>
      </c>
      <c r="E144" s="20" t="s">
        <v>359</v>
      </c>
      <c r="F144" s="21">
        <v>3</v>
      </c>
      <c r="G144" s="21">
        <v>3</v>
      </c>
      <c r="H144" s="22" t="s">
        <v>448</v>
      </c>
      <c r="I144" s="15">
        <v>4</v>
      </c>
      <c r="J144" s="15">
        <f t="shared" si="8"/>
        <v>-1</v>
      </c>
      <c r="K144" s="15">
        <v>6</v>
      </c>
      <c r="L144" s="16">
        <f t="shared" si="9"/>
        <v>-2</v>
      </c>
      <c r="M144" s="16" t="e">
        <f>#REF!-#REF!</f>
        <v>#REF!</v>
      </c>
      <c r="N144" s="18">
        <v>4471.8797347480104</v>
      </c>
      <c r="O144" s="18">
        <v>2501.33</v>
      </c>
      <c r="P144" s="18">
        <v>-1970.54973474801</v>
      </c>
      <c r="Q144" s="19" t="s">
        <v>360</v>
      </c>
    </row>
    <row r="145" spans="2:17" x14ac:dyDescent="0.2">
      <c r="B145" s="16">
        <v>9</v>
      </c>
      <c r="C145" s="15"/>
      <c r="D145" s="16" t="s">
        <v>365</v>
      </c>
      <c r="E145" s="16" t="s">
        <v>366</v>
      </c>
      <c r="F145" s="15">
        <v>4</v>
      </c>
      <c r="G145" s="15">
        <v>4</v>
      </c>
      <c r="H145" s="17" t="s">
        <v>448</v>
      </c>
      <c r="I145" s="15">
        <v>7</v>
      </c>
      <c r="J145" s="15">
        <f t="shared" si="8"/>
        <v>-3</v>
      </c>
      <c r="K145" s="15">
        <v>8</v>
      </c>
      <c r="L145" s="16">
        <f t="shared" si="9"/>
        <v>-1</v>
      </c>
      <c r="M145" s="16" t="e">
        <f>#REF!-#REF!</f>
        <v>#REF!</v>
      </c>
      <c r="N145" s="18">
        <v>5962.5063129973396</v>
      </c>
      <c r="O145" s="18">
        <v>5217.1899999999996</v>
      </c>
      <c r="P145" s="18">
        <v>-745.31631299733999</v>
      </c>
      <c r="Q145" s="19" t="s">
        <v>367</v>
      </c>
    </row>
    <row r="146" spans="2:17" x14ac:dyDescent="0.2">
      <c r="B146" s="16">
        <v>9</v>
      </c>
      <c r="C146" s="15"/>
      <c r="D146" s="16" t="s">
        <v>368</v>
      </c>
      <c r="E146" s="16" t="s">
        <v>369</v>
      </c>
      <c r="F146" s="15">
        <v>5</v>
      </c>
      <c r="G146" s="15">
        <v>5</v>
      </c>
      <c r="H146" s="17" t="s">
        <v>448</v>
      </c>
      <c r="I146" s="15">
        <v>11</v>
      </c>
      <c r="J146" s="15">
        <f t="shared" si="8"/>
        <v>-6</v>
      </c>
      <c r="K146" s="15">
        <v>11</v>
      </c>
      <c r="L146" s="16">
        <f t="shared" si="9"/>
        <v>0</v>
      </c>
      <c r="M146" s="16" t="e">
        <f>#REF!-#REF!</f>
        <v>#REF!</v>
      </c>
      <c r="N146" s="18">
        <v>8198.4461803713493</v>
      </c>
      <c r="O146" s="18">
        <v>8198.4500000000007</v>
      </c>
      <c r="P146" s="18">
        <v>3.8196286513994E-3</v>
      </c>
      <c r="Q146" s="19" t="s">
        <v>370</v>
      </c>
    </row>
    <row r="147" spans="2:17" x14ac:dyDescent="0.2">
      <c r="B147" s="16">
        <v>9</v>
      </c>
      <c r="C147" s="15"/>
      <c r="D147" s="16" t="s">
        <v>371</v>
      </c>
      <c r="E147" s="16" t="s">
        <v>372</v>
      </c>
      <c r="F147" s="15">
        <v>2</v>
      </c>
      <c r="G147" s="15">
        <v>2</v>
      </c>
      <c r="H147" s="17" t="s">
        <v>448</v>
      </c>
      <c r="I147" s="15">
        <v>5</v>
      </c>
      <c r="J147" s="15">
        <f t="shared" si="8"/>
        <v>-3</v>
      </c>
      <c r="K147" s="15">
        <v>5</v>
      </c>
      <c r="L147" s="16">
        <f t="shared" si="9"/>
        <v>0</v>
      </c>
      <c r="M147" s="16" t="e">
        <f>#REF!-#REF!</f>
        <v>#REF!</v>
      </c>
      <c r="N147" s="18">
        <v>3726.5664456233399</v>
      </c>
      <c r="O147" s="18">
        <v>3726.57</v>
      </c>
      <c r="P147" s="18">
        <v>3.5543766603041201E-3</v>
      </c>
      <c r="Q147" s="19" t="s">
        <v>373</v>
      </c>
    </row>
    <row r="148" spans="2:17" x14ac:dyDescent="0.2">
      <c r="B148" s="20">
        <v>9</v>
      </c>
      <c r="C148" s="30" t="s">
        <v>438</v>
      </c>
      <c r="D148" s="20" t="s">
        <v>385</v>
      </c>
      <c r="E148" s="20" t="s">
        <v>386</v>
      </c>
      <c r="F148" s="21">
        <v>7</v>
      </c>
      <c r="G148" s="21">
        <v>5</v>
      </c>
      <c r="H148" s="24">
        <f>Table310[[#This Row],[CONFIRMED 
PEAK COUNT]]-Table310[[#This Row],[REPORTED 
PEAK COUNT]]</f>
        <v>-2</v>
      </c>
      <c r="I148" s="15">
        <v>13</v>
      </c>
      <c r="J148" s="15">
        <f t="shared" si="8"/>
        <v>-6</v>
      </c>
      <c r="K148" s="15">
        <v>5</v>
      </c>
      <c r="L148" s="16">
        <f t="shared" si="9"/>
        <v>8</v>
      </c>
      <c r="M148" s="16" t="e">
        <f>#REF!-#REF!</f>
        <v>#REF!</v>
      </c>
      <c r="N148" s="18">
        <v>3726.5664456233399</v>
      </c>
      <c r="O148" s="18">
        <v>3726.57</v>
      </c>
      <c r="P148" s="18">
        <v>3.5543766603041201E-3</v>
      </c>
      <c r="Q148" s="19" t="s">
        <v>229</v>
      </c>
    </row>
    <row r="149" spans="2:17" x14ac:dyDescent="0.2">
      <c r="B149" s="16">
        <v>9</v>
      </c>
      <c r="C149" s="15"/>
      <c r="D149" s="16" t="s">
        <v>374</v>
      </c>
      <c r="E149" s="16" t="s">
        <v>375</v>
      </c>
      <c r="F149" s="15">
        <v>7</v>
      </c>
      <c r="G149" s="15">
        <v>7</v>
      </c>
      <c r="H149" s="29" t="s">
        <v>448</v>
      </c>
      <c r="I149" s="15">
        <v>11</v>
      </c>
      <c r="J149" s="15">
        <f t="shared" si="8"/>
        <v>-4</v>
      </c>
      <c r="K149" s="15">
        <v>11</v>
      </c>
      <c r="L149" s="16">
        <f t="shared" si="9"/>
        <v>0</v>
      </c>
      <c r="M149" s="16" t="e">
        <f>#REF!-#REF!</f>
        <v>#REF!</v>
      </c>
      <c r="N149" s="18">
        <v>8198.4461803713493</v>
      </c>
      <c r="O149" s="18">
        <v>8198.4500000000007</v>
      </c>
      <c r="P149" s="18">
        <v>3.8196286513994E-3</v>
      </c>
      <c r="Q149" s="19" t="s">
        <v>376</v>
      </c>
    </row>
    <row r="150" spans="2:17" x14ac:dyDescent="0.2">
      <c r="B150" s="16">
        <v>9</v>
      </c>
      <c r="C150" s="15"/>
      <c r="D150" s="16" t="s">
        <v>293</v>
      </c>
      <c r="E150" s="16" t="s">
        <v>364</v>
      </c>
      <c r="F150" s="15">
        <v>2</v>
      </c>
      <c r="G150" s="15">
        <v>2</v>
      </c>
      <c r="H150" s="17" t="s">
        <v>448</v>
      </c>
      <c r="I150" s="15">
        <v>4</v>
      </c>
      <c r="J150" s="15">
        <f t="shared" si="8"/>
        <v>-2</v>
      </c>
      <c r="K150" s="15">
        <v>4</v>
      </c>
      <c r="L150" s="16">
        <f t="shared" si="9"/>
        <v>0</v>
      </c>
      <c r="M150" s="16" t="e">
        <f>#REF!-#REF!</f>
        <v>#REF!</v>
      </c>
      <c r="N150" s="18">
        <v>2981.2531564986698</v>
      </c>
      <c r="O150" s="18">
        <v>2981.25</v>
      </c>
      <c r="P150" s="18">
        <v>-3.1564986697958401E-3</v>
      </c>
      <c r="Q150" s="19" t="s">
        <v>295</v>
      </c>
    </row>
    <row r="151" spans="2:17" x14ac:dyDescent="0.2">
      <c r="B151" s="16">
        <v>9</v>
      </c>
      <c r="C151" s="15"/>
      <c r="D151" s="16" t="s">
        <v>379</v>
      </c>
      <c r="E151" s="16" t="s">
        <v>380</v>
      </c>
      <c r="F151" s="15">
        <v>4</v>
      </c>
      <c r="G151" s="15">
        <v>4</v>
      </c>
      <c r="H151" s="17" t="s">
        <v>448</v>
      </c>
      <c r="I151" s="15">
        <v>4</v>
      </c>
      <c r="J151" s="15">
        <f t="shared" si="8"/>
        <v>0</v>
      </c>
      <c r="K151" s="15">
        <v>4</v>
      </c>
      <c r="L151" s="16">
        <f t="shared" si="9"/>
        <v>0</v>
      </c>
      <c r="M151" s="16" t="e">
        <f>#REF!-#REF!</f>
        <v>#REF!</v>
      </c>
      <c r="N151" s="18">
        <v>2981.2531564986698</v>
      </c>
      <c r="O151" s="18">
        <v>2981.25</v>
      </c>
      <c r="P151" s="18">
        <v>-3.1564986697958401E-3</v>
      </c>
      <c r="Q151" s="19" t="s">
        <v>381</v>
      </c>
    </row>
    <row r="152" spans="2:17" x14ac:dyDescent="0.2">
      <c r="B152" s="16">
        <v>9</v>
      </c>
      <c r="C152" s="15"/>
      <c r="D152" s="16" t="s">
        <v>377</v>
      </c>
      <c r="E152" s="16" t="s">
        <v>375</v>
      </c>
      <c r="F152" s="15">
        <v>1</v>
      </c>
      <c r="G152" s="15">
        <v>1</v>
      </c>
      <c r="H152" s="17" t="s">
        <v>448</v>
      </c>
      <c r="I152" s="15">
        <v>2</v>
      </c>
      <c r="J152" s="15">
        <f t="shared" si="8"/>
        <v>-1</v>
      </c>
      <c r="K152" s="15">
        <v>3</v>
      </c>
      <c r="L152" s="16">
        <f t="shared" si="9"/>
        <v>-1</v>
      </c>
      <c r="M152" s="16" t="e">
        <f>#REF!-#REF!</f>
        <v>#REF!</v>
      </c>
      <c r="N152" s="18">
        <v>2235.9398673740002</v>
      </c>
      <c r="O152" s="18">
        <v>1694</v>
      </c>
      <c r="P152" s="18">
        <v>-541.93986737399996</v>
      </c>
      <c r="Q152" s="19" t="s">
        <v>378</v>
      </c>
    </row>
    <row r="153" spans="2:17" x14ac:dyDescent="0.2">
      <c r="B153" s="16">
        <v>9</v>
      </c>
      <c r="C153" s="15"/>
      <c r="D153" s="16" t="s">
        <v>382</v>
      </c>
      <c r="E153" s="16" t="s">
        <v>383</v>
      </c>
      <c r="F153" s="15">
        <v>5</v>
      </c>
      <c r="G153" s="15">
        <v>5</v>
      </c>
      <c r="H153" s="17" t="s">
        <v>448</v>
      </c>
      <c r="I153" s="15">
        <v>9</v>
      </c>
      <c r="J153" s="15">
        <f t="shared" si="8"/>
        <v>-4</v>
      </c>
      <c r="K153" s="15">
        <v>9</v>
      </c>
      <c r="L153" s="16">
        <f t="shared" si="9"/>
        <v>0</v>
      </c>
      <c r="M153" s="16" t="e">
        <f>#REF!-#REF!</f>
        <v>#REF!</v>
      </c>
      <c r="N153" s="18">
        <v>6707.8196021220101</v>
      </c>
      <c r="O153" s="18">
        <v>6684.76</v>
      </c>
      <c r="P153" s="18">
        <v>-23.059602122009899</v>
      </c>
      <c r="Q153" s="19" t="s">
        <v>384</v>
      </c>
    </row>
    <row r="154" spans="2:17" x14ac:dyDescent="0.2">
      <c r="B154" s="16">
        <v>9</v>
      </c>
      <c r="C154" s="15"/>
      <c r="D154" s="16" t="s">
        <v>387</v>
      </c>
      <c r="E154" s="16" t="s">
        <v>388</v>
      </c>
      <c r="F154" s="15">
        <v>2</v>
      </c>
      <c r="G154" s="15">
        <v>2</v>
      </c>
      <c r="H154" s="17" t="s">
        <v>448</v>
      </c>
      <c r="I154" s="15">
        <v>4</v>
      </c>
      <c r="J154" s="15">
        <f t="shared" si="8"/>
        <v>-2</v>
      </c>
      <c r="K154" s="15">
        <v>4</v>
      </c>
      <c r="L154" s="16">
        <f t="shared" si="9"/>
        <v>0</v>
      </c>
      <c r="M154" s="16" t="e">
        <f>#REF!-#REF!</f>
        <v>#REF!</v>
      </c>
      <c r="N154" s="18">
        <v>2981.2531564986698</v>
      </c>
      <c r="O154" s="18">
        <v>2981.25</v>
      </c>
      <c r="P154" s="18">
        <v>-3.1564986697958401E-3</v>
      </c>
      <c r="Q154" s="19" t="s">
        <v>389</v>
      </c>
    </row>
    <row r="155" spans="2:17" x14ac:dyDescent="0.2">
      <c r="B155" s="25">
        <v>9</v>
      </c>
      <c r="C155" s="26" t="s">
        <v>439</v>
      </c>
      <c r="D155" s="25" t="s">
        <v>361</v>
      </c>
      <c r="E155" s="25" t="s">
        <v>362</v>
      </c>
      <c r="F155" s="26">
        <v>30</v>
      </c>
      <c r="G155" s="26">
        <v>30</v>
      </c>
      <c r="H155" s="27" t="s">
        <v>448</v>
      </c>
      <c r="I155" s="15">
        <v>46</v>
      </c>
      <c r="J155" s="15">
        <f t="shared" si="8"/>
        <v>-16</v>
      </c>
      <c r="K155" s="15">
        <v>46</v>
      </c>
      <c r="L155" s="16">
        <f t="shared" si="9"/>
        <v>0</v>
      </c>
      <c r="M155" s="16" t="e">
        <f>#REF!-#REF!</f>
        <v>#REF!</v>
      </c>
      <c r="N155" s="18">
        <v>34284.411299734697</v>
      </c>
      <c r="O155" s="18">
        <v>34284.410000000003</v>
      </c>
      <c r="P155" s="18">
        <v>-1.29973469302058E-3</v>
      </c>
      <c r="Q155" s="19" t="s">
        <v>363</v>
      </c>
    </row>
    <row r="156" spans="2:17" x14ac:dyDescent="0.2">
      <c r="B156" s="16">
        <v>9</v>
      </c>
      <c r="C156" s="15"/>
      <c r="D156" s="16" t="s">
        <v>390</v>
      </c>
      <c r="E156" s="16" t="s">
        <v>391</v>
      </c>
      <c r="F156" s="15">
        <v>2</v>
      </c>
      <c r="G156" s="15">
        <v>2</v>
      </c>
      <c r="H156" s="17" t="s">
        <v>448</v>
      </c>
      <c r="I156" s="15">
        <v>3</v>
      </c>
      <c r="J156" s="15">
        <f t="shared" si="8"/>
        <v>-1</v>
      </c>
      <c r="K156" s="15">
        <v>3</v>
      </c>
      <c r="L156" s="16">
        <f t="shared" si="9"/>
        <v>0</v>
      </c>
      <c r="M156" s="16" t="e">
        <f>#REF!-#REF!</f>
        <v>#REF!</v>
      </c>
      <c r="N156" s="18">
        <v>2235.9398673740002</v>
      </c>
      <c r="O156" s="18">
        <v>2235.94</v>
      </c>
      <c r="P156" s="18">
        <v>1.32625999867741E-4</v>
      </c>
      <c r="Q156" s="19" t="s">
        <v>392</v>
      </c>
    </row>
    <row r="157" spans="2:17" x14ac:dyDescent="0.2">
      <c r="B157" s="16">
        <v>9</v>
      </c>
      <c r="C157" s="15"/>
      <c r="D157" s="16" t="s">
        <v>393</v>
      </c>
      <c r="E157" s="16" t="s">
        <v>394</v>
      </c>
      <c r="F157" s="15">
        <v>3</v>
      </c>
      <c r="G157" s="15">
        <v>3</v>
      </c>
      <c r="H157" s="17" t="s">
        <v>448</v>
      </c>
      <c r="I157" s="15">
        <v>6</v>
      </c>
      <c r="J157" s="15">
        <f t="shared" si="8"/>
        <v>-3</v>
      </c>
      <c r="K157" s="15">
        <v>6</v>
      </c>
      <c r="L157" s="16">
        <f t="shared" si="9"/>
        <v>0</v>
      </c>
      <c r="M157" s="16" t="e">
        <f>#REF!-#REF!</f>
        <v>#REF!</v>
      </c>
      <c r="N157" s="18">
        <v>4471.8797347480104</v>
      </c>
      <c r="O157" s="18">
        <v>4471.88</v>
      </c>
      <c r="P157" s="18">
        <v>2.6525198973104098E-4</v>
      </c>
      <c r="Q157" s="19" t="s">
        <v>395</v>
      </c>
    </row>
    <row r="158" spans="2:17" x14ac:dyDescent="0.2">
      <c r="B158" s="16">
        <v>9</v>
      </c>
      <c r="C158" s="15"/>
      <c r="D158" s="16" t="s">
        <v>396</v>
      </c>
      <c r="E158" s="16" t="s">
        <v>397</v>
      </c>
      <c r="F158" s="15">
        <v>3</v>
      </c>
      <c r="G158" s="15">
        <v>3</v>
      </c>
      <c r="H158" s="17" t="s">
        <v>448</v>
      </c>
      <c r="I158" s="15">
        <v>7</v>
      </c>
      <c r="J158" s="15">
        <f t="shared" si="8"/>
        <v>-4</v>
      </c>
      <c r="K158" s="15">
        <v>9</v>
      </c>
      <c r="L158" s="16">
        <f t="shared" si="9"/>
        <v>-2</v>
      </c>
      <c r="M158" s="16" t="e">
        <f>#REF!-#REF!</f>
        <v>#REF!</v>
      </c>
      <c r="N158" s="18">
        <v>6707.8196021220101</v>
      </c>
      <c r="O158" s="18">
        <v>6707.82</v>
      </c>
      <c r="P158" s="18">
        <v>3.97877989598783E-4</v>
      </c>
      <c r="Q158" s="19" t="s">
        <v>398</v>
      </c>
    </row>
    <row r="159" spans="2:17" x14ac:dyDescent="0.2">
      <c r="B159" s="16">
        <v>9</v>
      </c>
      <c r="C159" s="15"/>
      <c r="D159" s="16" t="s">
        <v>399</v>
      </c>
      <c r="E159" s="16" t="s">
        <v>400</v>
      </c>
      <c r="F159" s="15">
        <v>4</v>
      </c>
      <c r="G159" s="15">
        <v>4</v>
      </c>
      <c r="H159" s="17" t="s">
        <v>448</v>
      </c>
      <c r="I159" s="15">
        <v>6</v>
      </c>
      <c r="J159" s="15">
        <f t="shared" si="8"/>
        <v>-2</v>
      </c>
      <c r="K159" s="15">
        <v>6</v>
      </c>
      <c r="L159" s="16">
        <f t="shared" si="9"/>
        <v>0</v>
      </c>
      <c r="M159" s="16" t="e">
        <f>#REF!-#REF!</f>
        <v>#REF!</v>
      </c>
      <c r="N159" s="18">
        <v>4471.8797347480104</v>
      </c>
      <c r="O159" s="18">
        <v>4456</v>
      </c>
      <c r="P159" s="18">
        <v>-15.879734748010399</v>
      </c>
      <c r="Q159" s="19" t="s">
        <v>401</v>
      </c>
    </row>
    <row r="160" spans="2:17" x14ac:dyDescent="0.2">
      <c r="B160" s="16">
        <v>9</v>
      </c>
      <c r="C160" s="15"/>
      <c r="D160" s="16" t="s">
        <v>402</v>
      </c>
      <c r="E160" s="16" t="s">
        <v>403</v>
      </c>
      <c r="F160" s="15">
        <v>3</v>
      </c>
      <c r="G160" s="15">
        <v>3</v>
      </c>
      <c r="H160" s="17" t="s">
        <v>448</v>
      </c>
      <c r="I160" s="15">
        <v>5</v>
      </c>
      <c r="J160" s="15">
        <f t="shared" si="8"/>
        <v>-2</v>
      </c>
      <c r="K160" s="15">
        <v>5</v>
      </c>
      <c r="L160" s="16">
        <f t="shared" si="9"/>
        <v>0</v>
      </c>
      <c r="M160" s="16" t="e">
        <f>#REF!-#REF!</f>
        <v>#REF!</v>
      </c>
      <c r="N160" s="18">
        <v>3726.5664456233399</v>
      </c>
      <c r="O160" s="18">
        <v>3726.57</v>
      </c>
      <c r="P160" s="18">
        <v>3.5543766603041201E-3</v>
      </c>
      <c r="Q160" s="19" t="s">
        <v>404</v>
      </c>
    </row>
    <row r="161" spans="2:17" x14ac:dyDescent="0.2">
      <c r="B161" s="16">
        <v>10</v>
      </c>
      <c r="C161" s="15"/>
      <c r="D161" s="16" t="s">
        <v>405</v>
      </c>
      <c r="E161" s="16" t="s">
        <v>406</v>
      </c>
      <c r="F161" s="15">
        <v>6</v>
      </c>
      <c r="G161" s="15">
        <v>6</v>
      </c>
      <c r="H161" s="17" t="s">
        <v>448</v>
      </c>
      <c r="I161" s="15">
        <v>9</v>
      </c>
      <c r="J161" s="15">
        <f t="shared" si="8"/>
        <v>-3</v>
      </c>
      <c r="K161" s="15">
        <v>9</v>
      </c>
      <c r="L161" s="16">
        <f t="shared" si="9"/>
        <v>0</v>
      </c>
      <c r="M161" s="16" t="e">
        <f>#REF!-#REF!</f>
        <v>#REF!</v>
      </c>
      <c r="N161" s="18">
        <v>6707.8196021220101</v>
      </c>
      <c r="O161" s="18">
        <v>6692.76</v>
      </c>
      <c r="P161" s="18">
        <v>-15.059602122009901</v>
      </c>
      <c r="Q161" s="19" t="s">
        <v>407</v>
      </c>
    </row>
    <row r="162" spans="2:17" x14ac:dyDescent="0.2">
      <c r="B162" s="16">
        <v>10</v>
      </c>
      <c r="C162" s="15"/>
      <c r="D162" s="16" t="s">
        <v>410</v>
      </c>
      <c r="E162" s="16" t="s">
        <v>411</v>
      </c>
      <c r="F162" s="15">
        <v>4</v>
      </c>
      <c r="G162" s="15">
        <v>4</v>
      </c>
      <c r="H162" s="17" t="s">
        <v>448</v>
      </c>
      <c r="I162" s="15">
        <v>7</v>
      </c>
      <c r="J162" s="15">
        <f t="shared" si="8"/>
        <v>-3</v>
      </c>
      <c r="K162" s="15">
        <v>7</v>
      </c>
      <c r="L162" s="16">
        <f t="shared" si="9"/>
        <v>0</v>
      </c>
      <c r="M162" s="16" t="e">
        <f>#REF!-#REF!</f>
        <v>#REF!</v>
      </c>
      <c r="N162" s="18">
        <v>5217.19302387268</v>
      </c>
      <c r="O162" s="18">
        <v>4535.75</v>
      </c>
      <c r="P162" s="18">
        <v>-681.44302387267999</v>
      </c>
      <c r="Q162" s="19" t="s">
        <v>412</v>
      </c>
    </row>
    <row r="163" spans="2:17" x14ac:dyDescent="0.2">
      <c r="B163" s="16">
        <v>10</v>
      </c>
      <c r="C163" s="15"/>
      <c r="D163" s="16" t="s">
        <v>413</v>
      </c>
      <c r="E163" s="16" t="s">
        <v>414</v>
      </c>
      <c r="F163" s="15">
        <v>4</v>
      </c>
      <c r="G163" s="15">
        <v>4</v>
      </c>
      <c r="H163" s="17" t="s">
        <v>448</v>
      </c>
      <c r="I163" s="15">
        <v>8</v>
      </c>
      <c r="J163" s="15">
        <f t="shared" si="8"/>
        <v>-4</v>
      </c>
      <c r="K163" s="15">
        <v>8</v>
      </c>
      <c r="L163" s="16">
        <f t="shared" si="9"/>
        <v>0</v>
      </c>
      <c r="M163" s="16" t="e">
        <f>#REF!-#REF!</f>
        <v>#REF!</v>
      </c>
      <c r="N163" s="18">
        <v>5962.5063129973396</v>
      </c>
      <c r="O163" s="18">
        <v>5949.24</v>
      </c>
      <c r="P163" s="18">
        <v>-13.266312997339799</v>
      </c>
      <c r="Q163" s="19" t="s">
        <v>415</v>
      </c>
    </row>
    <row r="164" spans="2:17" x14ac:dyDescent="0.2">
      <c r="B164" s="16">
        <v>10</v>
      </c>
      <c r="C164" s="15"/>
      <c r="D164" s="16" t="s">
        <v>416</v>
      </c>
      <c r="E164" s="16" t="s">
        <v>417</v>
      </c>
      <c r="F164" s="15">
        <v>8</v>
      </c>
      <c r="G164" s="15">
        <v>8</v>
      </c>
      <c r="H164" s="17" t="s">
        <v>448</v>
      </c>
      <c r="I164" s="15">
        <v>13</v>
      </c>
      <c r="J164" s="15">
        <f t="shared" si="8"/>
        <v>-5</v>
      </c>
      <c r="K164" s="15">
        <v>13</v>
      </c>
      <c r="L164" s="16">
        <f t="shared" si="9"/>
        <v>0</v>
      </c>
      <c r="M164" s="16" t="e">
        <f>#REF!-#REF!</f>
        <v>#REF!</v>
      </c>
      <c r="N164" s="18">
        <v>9689.0727586206904</v>
      </c>
      <c r="O164" s="18">
        <v>9689.07</v>
      </c>
      <c r="P164" s="18">
        <v>-2.7586206906562399E-3</v>
      </c>
      <c r="Q164" s="19" t="s">
        <v>418</v>
      </c>
    </row>
    <row r="165" spans="2:17" x14ac:dyDescent="0.2">
      <c r="B165" s="16">
        <v>10</v>
      </c>
      <c r="C165" s="15"/>
      <c r="D165" s="16" t="s">
        <v>419</v>
      </c>
      <c r="E165" s="16" t="s">
        <v>420</v>
      </c>
      <c r="F165" s="15">
        <v>5</v>
      </c>
      <c r="G165" s="15">
        <v>5</v>
      </c>
      <c r="H165" s="17" t="s">
        <v>448</v>
      </c>
      <c r="I165" s="15">
        <v>8</v>
      </c>
      <c r="J165" s="15">
        <f t="shared" si="8"/>
        <v>-3</v>
      </c>
      <c r="K165" s="15">
        <v>8</v>
      </c>
      <c r="L165" s="16">
        <f t="shared" si="9"/>
        <v>0</v>
      </c>
      <c r="M165" s="16" t="e">
        <f>#REF!-#REF!</f>
        <v>#REF!</v>
      </c>
      <c r="N165" s="18">
        <v>5962.5063129973396</v>
      </c>
      <c r="O165" s="18">
        <v>5960.28</v>
      </c>
      <c r="P165" s="18">
        <v>-2.2263129973398499</v>
      </c>
      <c r="Q165" s="19" t="s">
        <v>421</v>
      </c>
    </row>
    <row r="166" spans="2:17" x14ac:dyDescent="0.2">
      <c r="B166" s="16">
        <v>10</v>
      </c>
      <c r="C166" s="15"/>
      <c r="D166" s="16" t="s">
        <v>121</v>
      </c>
      <c r="E166" s="16" t="s">
        <v>422</v>
      </c>
      <c r="F166" s="15">
        <v>2</v>
      </c>
      <c r="G166" s="15">
        <v>2</v>
      </c>
      <c r="H166" s="17" t="s">
        <v>448</v>
      </c>
      <c r="I166" s="15">
        <v>3</v>
      </c>
      <c r="J166" s="15">
        <f t="shared" ref="J166:J170" si="10">F166-I166</f>
        <v>-1</v>
      </c>
      <c r="K166" s="15">
        <v>4</v>
      </c>
      <c r="L166" s="16">
        <f t="shared" ref="L166:L170" si="11">I166-K166</f>
        <v>-1</v>
      </c>
      <c r="M166" s="16" t="e">
        <f>#REF!-#REF!</f>
        <v>#REF!</v>
      </c>
      <c r="N166" s="18">
        <v>2981.2531564986698</v>
      </c>
      <c r="O166" s="18">
        <v>2939.65</v>
      </c>
      <c r="P166" s="18">
        <v>-41.603156498669698</v>
      </c>
      <c r="Q166" s="19" t="s">
        <v>423</v>
      </c>
    </row>
    <row r="167" spans="2:17" x14ac:dyDescent="0.2">
      <c r="B167" s="16">
        <v>10</v>
      </c>
      <c r="C167" s="15"/>
      <c r="D167" s="16" t="s">
        <v>121</v>
      </c>
      <c r="E167" s="16" t="s">
        <v>408</v>
      </c>
      <c r="F167" s="15">
        <v>14</v>
      </c>
      <c r="G167" s="15">
        <v>14</v>
      </c>
      <c r="H167" s="17" t="s">
        <v>448</v>
      </c>
      <c r="I167" s="15">
        <v>17</v>
      </c>
      <c r="J167" s="15">
        <f t="shared" si="10"/>
        <v>-3</v>
      </c>
      <c r="K167" s="15">
        <v>16</v>
      </c>
      <c r="L167" s="16">
        <f t="shared" si="11"/>
        <v>1</v>
      </c>
      <c r="M167" s="16" t="e">
        <f>#REF!-#REF!</f>
        <v>#REF!</v>
      </c>
      <c r="N167" s="18">
        <v>11925.012625994699</v>
      </c>
      <c r="O167" s="18">
        <v>11925.01</v>
      </c>
      <c r="P167" s="18">
        <v>-2.6259946989739499E-3</v>
      </c>
      <c r="Q167" s="19" t="s">
        <v>409</v>
      </c>
    </row>
    <row r="168" spans="2:17" x14ac:dyDescent="0.2">
      <c r="B168" s="16">
        <v>10</v>
      </c>
      <c r="C168" s="15"/>
      <c r="D168" s="16" t="s">
        <v>121</v>
      </c>
      <c r="E168" s="16" t="s">
        <v>424</v>
      </c>
      <c r="F168" s="15">
        <v>2</v>
      </c>
      <c r="G168" s="15">
        <v>2</v>
      </c>
      <c r="H168" s="17" t="s">
        <v>448</v>
      </c>
      <c r="I168" s="15">
        <v>3</v>
      </c>
      <c r="J168" s="15">
        <f t="shared" si="10"/>
        <v>-1</v>
      </c>
      <c r="K168" s="15">
        <v>4</v>
      </c>
      <c r="L168" s="16">
        <f t="shared" si="11"/>
        <v>-1</v>
      </c>
      <c r="M168" s="16" t="e">
        <f>#REF!-#REF!</f>
        <v>#REF!</v>
      </c>
      <c r="N168" s="18">
        <v>2981.2531564986698</v>
      </c>
      <c r="O168" s="18">
        <v>2761.93</v>
      </c>
      <c r="P168" s="18">
        <v>-219.32315649866999</v>
      </c>
      <c r="Q168" s="19" t="s">
        <v>425</v>
      </c>
    </row>
    <row r="169" spans="2:17" x14ac:dyDescent="0.2">
      <c r="B169" s="16">
        <v>10</v>
      </c>
      <c r="C169" s="15"/>
      <c r="D169" s="16" t="s">
        <v>426</v>
      </c>
      <c r="E169" s="16" t="s">
        <v>427</v>
      </c>
      <c r="F169" s="15">
        <v>3</v>
      </c>
      <c r="G169" s="15">
        <v>3</v>
      </c>
      <c r="H169" s="17" t="s">
        <v>448</v>
      </c>
      <c r="I169" s="15">
        <v>4</v>
      </c>
      <c r="J169" s="15">
        <f t="shared" si="10"/>
        <v>-1</v>
      </c>
      <c r="K169" s="15">
        <v>4</v>
      </c>
      <c r="L169" s="16">
        <f t="shared" si="11"/>
        <v>0</v>
      </c>
      <c r="M169" s="16" t="e">
        <f>#REF!-#REF!</f>
        <v>#REF!</v>
      </c>
      <c r="N169" s="18">
        <v>2981.2531564986698</v>
      </c>
      <c r="O169" s="18">
        <v>2981.25</v>
      </c>
      <c r="P169" s="18">
        <v>-3.1564986697958401E-3</v>
      </c>
      <c r="Q169" s="19" t="s">
        <v>428</v>
      </c>
    </row>
    <row r="170" spans="2:17" x14ac:dyDescent="0.2">
      <c r="B170" s="16">
        <v>10</v>
      </c>
      <c r="C170" s="15"/>
      <c r="D170" s="16" t="s">
        <v>429</v>
      </c>
      <c r="E170" s="16" t="s">
        <v>430</v>
      </c>
      <c r="F170" s="15">
        <v>7</v>
      </c>
      <c r="G170" s="15">
        <v>7</v>
      </c>
      <c r="H170" s="17" t="s">
        <v>448</v>
      </c>
      <c r="I170" s="15">
        <v>9</v>
      </c>
      <c r="J170" s="15">
        <f t="shared" si="10"/>
        <v>-2</v>
      </c>
      <c r="K170" s="15">
        <v>9</v>
      </c>
      <c r="L170" s="16">
        <f t="shared" si="11"/>
        <v>0</v>
      </c>
      <c r="M170" s="16" t="e">
        <f>#REF!-#REF!</f>
        <v>#REF!</v>
      </c>
      <c r="N170" s="18">
        <v>6707.8196021220101</v>
      </c>
      <c r="O170" s="18">
        <v>6707.82</v>
      </c>
      <c r="P170" s="18">
        <v>3.97877989598783E-4</v>
      </c>
      <c r="Q170" s="19" t="s">
        <v>431</v>
      </c>
    </row>
    <row r="171" spans="2:17" x14ac:dyDescent="0.2">
      <c r="B171" s="36">
        <f>COUNTA(B6:B170)</f>
        <v>165</v>
      </c>
      <c r="C171" s="37">
        <f>COUNTA(C6:C170)</f>
        <v>25</v>
      </c>
      <c r="D171" s="31"/>
      <c r="E171" s="31"/>
      <c r="F171" s="32">
        <f>SUM(F6:F170)</f>
        <v>940.5</v>
      </c>
      <c r="G171" s="32">
        <f t="shared" ref="G171:H171" si="12">SUM(G6:G170)</f>
        <v>915.5</v>
      </c>
      <c r="H171" s="32">
        <f t="shared" si="12"/>
        <v>-25</v>
      </c>
      <c r="I171" s="33">
        <f t="shared" ref="I171:P171" si="13">SUBTOTAL(109,I6:I170)</f>
        <v>1523</v>
      </c>
      <c r="J171" s="33">
        <f t="shared" si="13"/>
        <v>-582.5</v>
      </c>
      <c r="K171" s="33">
        <f t="shared" si="13"/>
        <v>1481</v>
      </c>
      <c r="L171" s="31">
        <f t="shared" si="13"/>
        <v>42</v>
      </c>
      <c r="M171" s="31" t="e">
        <f t="shared" si="13"/>
        <v>#REF!</v>
      </c>
      <c r="N171" s="34">
        <f t="shared" si="13"/>
        <v>1103808.9811936338</v>
      </c>
      <c r="O171" s="34">
        <f t="shared" si="13"/>
        <v>1089549.0599999991</v>
      </c>
      <c r="P171" s="34">
        <f t="shared" si="13"/>
        <v>-14259.921193633643</v>
      </c>
      <c r="Q171" s="35"/>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PEAK COUNT COMMITTEE REVIEW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Gabby Saye</cp:lastModifiedBy>
  <dcterms:created xsi:type="dcterms:W3CDTF">2023-11-20T16:17:42Z</dcterms:created>
  <dcterms:modified xsi:type="dcterms:W3CDTF">2024-04-08T14:04:28Z</dcterms:modified>
</cp:coreProperties>
</file>