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gr\Desktop\GAEMS\1 Trauma Commission Funds\2023\"/>
    </mc:Choice>
  </mc:AlternateContent>
  <xr:revisionPtr revIDLastSave="0" documentId="8_{3E54C2DB-2558-41F0-8AFF-747B5CA89897}" xr6:coauthVersionLast="47" xr6:coauthVersionMax="47" xr10:uidLastSave="{00000000-0000-0000-0000-000000000000}"/>
  <bookViews>
    <workbookView xWindow="-109" yWindow="-109" windowWidth="18775" windowHeight="9931" xr2:uid="{AA6CF35E-A50F-44D0-992F-08E3C2360C3A}"/>
  </bookViews>
  <sheets>
    <sheet name="GEMSA New Prpsl after 7.21 Meet" sheetId="6" r:id="rId1"/>
    <sheet name="Cost by Course" sheetId="5" r:id="rId2"/>
    <sheet name="GEMSA Cost Proposal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6" l="1"/>
  <c r="F19" i="6"/>
  <c r="G19" i="6" s="1"/>
  <c r="F18" i="6"/>
  <c r="G18" i="6" s="1"/>
  <c r="D16" i="6"/>
  <c r="D15" i="6"/>
  <c r="F15" i="6" s="1"/>
  <c r="G15" i="6" s="1"/>
  <c r="D14" i="6"/>
  <c r="D13" i="6"/>
  <c r="F13" i="6" s="1"/>
  <c r="D12" i="6"/>
  <c r="D11" i="6"/>
  <c r="D10" i="6"/>
  <c r="D9" i="6"/>
  <c r="D8" i="6"/>
  <c r="F8" i="6" s="1"/>
  <c r="D7" i="6"/>
  <c r="F7" i="6" s="1"/>
  <c r="G7" i="6" s="1"/>
  <c r="D6" i="6"/>
  <c r="F6" i="6" s="1"/>
  <c r="G6" i="6" s="1"/>
  <c r="D5" i="6"/>
  <c r="F25" i="4"/>
  <c r="G12" i="4"/>
  <c r="L23" i="5"/>
  <c r="L21" i="5"/>
  <c r="K23" i="5"/>
  <c r="K21" i="5"/>
  <c r="I23" i="4"/>
  <c r="I22" i="4"/>
  <c r="I21" i="4"/>
  <c r="J21" i="4" s="1"/>
  <c r="I20" i="4"/>
  <c r="J20" i="4" s="1"/>
  <c r="I19" i="4"/>
  <c r="J19" i="4" s="1"/>
  <c r="J23" i="4"/>
  <c r="J22" i="4"/>
  <c r="K25" i="4"/>
  <c r="J29" i="4" s="1"/>
  <c r="G17" i="4"/>
  <c r="I17" i="4" s="1"/>
  <c r="G16" i="4"/>
  <c r="I16" i="4" s="1"/>
  <c r="G15" i="4"/>
  <c r="I15" i="4" s="1"/>
  <c r="G14" i="4"/>
  <c r="I14" i="4" s="1"/>
  <c r="G13" i="4"/>
  <c r="I13" i="4" s="1"/>
  <c r="I12" i="4"/>
  <c r="G11" i="4"/>
  <c r="I11" i="4" s="1"/>
  <c r="G10" i="4"/>
  <c r="I10" i="4" s="1"/>
  <c r="G9" i="4"/>
  <c r="I9" i="4" s="1"/>
  <c r="G8" i="4"/>
  <c r="I8" i="4" s="1"/>
  <c r="G7" i="4"/>
  <c r="I7" i="4" s="1"/>
  <c r="J7" i="4" s="1"/>
  <c r="G6" i="4"/>
  <c r="I6" i="4" s="1"/>
  <c r="G5" i="4"/>
  <c r="I5" i="4" s="1"/>
  <c r="D21" i="6" l="1"/>
  <c r="F9" i="6"/>
  <c r="G9" i="6" s="1"/>
  <c r="F14" i="6"/>
  <c r="G14" i="6" s="1"/>
  <c r="F10" i="6"/>
  <c r="G10" i="6" s="1"/>
  <c r="F5" i="6"/>
  <c r="F12" i="6"/>
  <c r="G12" i="6" s="1"/>
  <c r="G13" i="6"/>
  <c r="G8" i="6"/>
  <c r="F16" i="6"/>
  <c r="G16" i="6" s="1"/>
  <c r="F11" i="6"/>
  <c r="G11" i="6" s="1"/>
  <c r="J6" i="4"/>
  <c r="J12" i="4"/>
  <c r="J11" i="4"/>
  <c r="J8" i="4"/>
  <c r="J15" i="4"/>
  <c r="I25" i="4"/>
  <c r="G28" i="4" s="1"/>
  <c r="J16" i="4"/>
  <c r="J17" i="4"/>
  <c r="J9" i="4"/>
  <c r="J10" i="4"/>
  <c r="G25" i="4"/>
  <c r="G27" i="4" s="1"/>
  <c r="J5" i="4"/>
  <c r="J14" i="4"/>
  <c r="J13" i="4"/>
  <c r="F21" i="6" l="1"/>
  <c r="G5" i="6"/>
  <c r="G21" i="6" s="1"/>
  <c r="J25" i="4"/>
  <c r="J28" i="4" s="1"/>
  <c r="J30" i="4" s="1"/>
  <c r="G2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tc={B1221A6A-CA12-41CA-B2F3-C577111940AC}</author>
  </authors>
  <commentList>
    <comment ref="C3" authorId="0" shapeId="0" xr:uid="{B1221A6A-CA12-41CA-B2F3-C577111940AC}">
      <text>
        <t>[Threaded comment]
Your version of Excel allows you to read this threaded comment; however, any edits to it will get removed if the file is opened in a newer version of Excel. Learn more: https://go.microsoft.com/fwlink/?linkid=870924
Comment:
    Remove this column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tc={0C39ACDF-3517-6947-9304-A9BE3CC90A3F}</author>
  </authors>
  <commentList>
    <comment ref="E3" authorId="0" shapeId="0" xr:uid="{0C39ACDF-3517-6947-9304-A9BE3CC90A3F}">
      <text>
        <t>[Threaded comment]
Your version of Excel allows you to read this threaded comment; however, any edits to it will get removed if the file is opened in a newer version of Excel. Learn more: https://go.microsoft.com/fwlink/?linkid=870924
Comment:
    Remove this column</t>
      </text>
    </comment>
  </commentList>
</comments>
</file>

<file path=xl/sharedStrings.xml><?xml version="1.0" encoding="utf-8"?>
<sst xmlns="http://schemas.openxmlformats.org/spreadsheetml/2006/main" count="82" uniqueCount="52">
  <si>
    <t>Program</t>
  </si>
  <si>
    <t>TECC</t>
  </si>
  <si>
    <t>Leadership</t>
  </si>
  <si>
    <t>Patient Handling Low Angle</t>
  </si>
  <si>
    <t>EVOC</t>
  </si>
  <si>
    <t>EMS Instructor</t>
  </si>
  <si>
    <t>EMR/EMT</t>
  </si>
  <si>
    <t>Trauma Skills Lab</t>
  </si>
  <si>
    <t>Farm Medic</t>
  </si>
  <si>
    <t>Axioms of Leadership</t>
  </si>
  <si>
    <t>Funding Designated by EMS Sub-Committee</t>
  </si>
  <si>
    <t>Auto Extrication</t>
  </si>
  <si>
    <t>Peer Support Course</t>
  </si>
  <si>
    <t>Trauma Skills Lab Instructor Training to include Workshop</t>
  </si>
  <si>
    <t>Tourniquets for TECC, Farm Medic, Auto Extrication &amp; Rope Rescue</t>
  </si>
  <si>
    <t>Equipment for TECC, Farm Medic and Cadaver Labs</t>
  </si>
  <si>
    <t>Jr. Leadership  Course</t>
  </si>
  <si>
    <t>Moulage Course</t>
  </si>
  <si>
    <t xml:space="preserve">EMS Profession Public Service Announcements </t>
  </si>
  <si>
    <t>Edited Proposal</t>
  </si>
  <si>
    <t>Admin Fee (%)</t>
  </si>
  <si>
    <t>FIXED ADMIN FEE COURSES</t>
  </si>
  <si>
    <t xml:space="preserve">VARIABLE ADMIN FEE COURES </t>
  </si>
  <si>
    <t xml:space="preserve">Admin Fee </t>
  </si>
  <si>
    <t xml:space="preserve">Total Cost </t>
  </si>
  <si>
    <t>Course Type (Instructor/Provider/NA)</t>
  </si>
  <si>
    <t xml:space="preserve">Number of Courses </t>
  </si>
  <si>
    <t xml:space="preserve">Cost Per Course </t>
  </si>
  <si>
    <t>Total Cost</t>
  </si>
  <si>
    <t>Breakdown of Costs by Course</t>
  </si>
  <si>
    <t xml:space="preserve">Program </t>
  </si>
  <si>
    <t>Venue Cost</t>
  </si>
  <si>
    <t>Instructor</t>
  </si>
  <si>
    <t xml:space="preserve">GEMSA Course Costs Proposal </t>
  </si>
  <si>
    <t xml:space="preserve">Course Cost Categories </t>
  </si>
  <si>
    <t>Catering/Meals</t>
  </si>
  <si>
    <t xml:space="preserve">Books </t>
  </si>
  <si>
    <t>Course Director Cost $; $ per instructor per day  for how many days, variable cost by day</t>
  </si>
  <si>
    <t>x category</t>
  </si>
  <si>
    <t>y category</t>
  </si>
  <si>
    <t>z category</t>
  </si>
  <si>
    <t xml:space="preserve">Cost Description </t>
  </si>
  <si>
    <t>Amount ($)</t>
  </si>
  <si>
    <t>Course Fees (e.g. NAEMT, etc.)</t>
  </si>
  <si>
    <t xml:space="preserve">Fees paid to professional/proprietary organizations associated with courses and amount per student, per course, etc. </t>
  </si>
  <si>
    <t xml:space="preserve">Number and type of meals (e.g., breakfast and lunch for 50 students including food, delivery, etc) x 2 day.  </t>
  </si>
  <si>
    <t xml:space="preserve">Additional Administrative Fees </t>
  </si>
  <si>
    <t>Total</t>
  </si>
  <si>
    <t>$834.00 per course</t>
  </si>
  <si>
    <t>NAEMT</t>
  </si>
  <si>
    <t>$585 Per Course</t>
  </si>
  <si>
    <t>Remaining Approved FY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</si>
</sst>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8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5" borderId="0" xfId="0" applyFill="1"/>
    <xf numFmtId="0" fontId="1" fillId="5" borderId="0" xfId="0" applyFont="1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9" xfId="1" applyFont="1" applyBorder="1"/>
    <xf numFmtId="44" fontId="0" fillId="0" borderId="10" xfId="0" applyNumberFormat="1" applyBorder="1"/>
    <xf numFmtId="0" fontId="0" fillId="0" borderId="9" xfId="0" applyBorder="1"/>
    <xf numFmtId="0" fontId="1" fillId="0" borderId="5" xfId="0" applyFont="1" applyBorder="1"/>
    <xf numFmtId="0" fontId="1" fillId="0" borderId="6" xfId="0" applyFont="1" applyBorder="1"/>
    <xf numFmtId="44" fontId="0" fillId="0" borderId="10" xfId="1" applyFon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4" borderId="4" xfId="0" applyFill="1" applyBorder="1"/>
    <xf numFmtId="0" fontId="0" fillId="4" borderId="7" xfId="0" applyFill="1" applyBorder="1"/>
    <xf numFmtId="44" fontId="1" fillId="0" borderId="1" xfId="1" applyFont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  <xf numFmtId="44" fontId="1" fillId="0" borderId="0" xfId="1" applyFont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iz Atkins" id="{44D4AACA-495B-D54F-B338-8B7CB7AC8C1B}" userId="S::liz@gtcnc.org::1bb3015d-8850-492a-9231-8aef9aea7e5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" dT="2022-05-31T16:41:19.51" personId="{44D4AACA-495B-D54F-B338-8B7CB7AC8C1B}" id="{B1221A6A-CA12-41CA-B2F3-C577111940AC}">
    <text>Remove this column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3" dT="2022-05-31T16:41:19.51" personId="{44D4AACA-495B-D54F-B338-8B7CB7AC8C1B}" id="{0C39ACDF-3517-6947-9304-A9BE3CC90A3F}">
    <text>Remove this column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A4A4C-53DB-4458-801D-5D8CC56259BA}">
  <sheetPr>
    <tabColor rgb="FFFFFF00"/>
  </sheetPr>
  <dimension ref="A1:L22"/>
  <sheetViews>
    <sheetView tabSelected="1" workbookViewId="0">
      <selection activeCell="H8" sqref="H8"/>
    </sheetView>
  </sheetViews>
  <sheetFormatPr defaultColWidth="8.875" defaultRowHeight="14.3" x14ac:dyDescent="0.25"/>
  <cols>
    <col min="1" max="1" width="26.375" style="7" customWidth="1"/>
    <col min="2" max="2" width="14.125" style="7" customWidth="1"/>
    <col min="3" max="3" width="11.875" style="7" customWidth="1"/>
    <col min="4" max="4" width="10.125" style="7" bestFit="1" customWidth="1"/>
    <col min="5" max="5" width="19.625" style="7" customWidth="1"/>
    <col min="6" max="6" width="15" style="7" bestFit="1" customWidth="1"/>
    <col min="7" max="7" width="22.625" style="7" customWidth="1"/>
    <col min="8" max="8" width="23.625" style="7" customWidth="1"/>
    <col min="9" max="9" width="11.375" style="13" customWidth="1"/>
    <col min="10" max="10" width="11.125" style="7" bestFit="1" customWidth="1"/>
    <col min="11" max="11" width="12.625" style="7" bestFit="1" customWidth="1"/>
    <col min="12" max="16384" width="8.875" style="7"/>
  </cols>
  <sheetData>
    <row r="1" spans="1:12" ht="31.95" customHeight="1" x14ac:dyDescent="0.25">
      <c r="A1" s="53" t="s">
        <v>33</v>
      </c>
      <c r="B1" s="54"/>
      <c r="C1" s="54"/>
      <c r="D1" s="54"/>
      <c r="E1" s="54"/>
      <c r="F1" s="54"/>
      <c r="G1" s="54"/>
      <c r="H1" s="55"/>
    </row>
    <row r="2" spans="1:12" x14ac:dyDescent="0.25">
      <c r="A2" s="6"/>
      <c r="B2" s="6"/>
      <c r="C2" s="6"/>
      <c r="D2" s="6"/>
      <c r="E2" s="6"/>
      <c r="F2" s="6"/>
      <c r="G2" s="6"/>
      <c r="H2" s="6"/>
    </row>
    <row r="3" spans="1:12" s="3" customFormat="1" ht="28.55" x14ac:dyDescent="0.25">
      <c r="A3" s="5" t="s">
        <v>0</v>
      </c>
      <c r="B3" s="5" t="s">
        <v>27</v>
      </c>
      <c r="C3" s="25" t="s">
        <v>19</v>
      </c>
      <c r="D3" s="5" t="s">
        <v>28</v>
      </c>
      <c r="E3" s="5" t="s">
        <v>20</v>
      </c>
      <c r="F3" s="5" t="s">
        <v>23</v>
      </c>
      <c r="G3" s="5" t="s">
        <v>24</v>
      </c>
      <c r="H3" s="5" t="s">
        <v>10</v>
      </c>
      <c r="I3" s="14"/>
    </row>
    <row r="4" spans="1:12" s="3" customFormat="1" x14ac:dyDescent="0.25">
      <c r="A4" s="5"/>
      <c r="B4" s="51"/>
      <c r="C4" s="51"/>
      <c r="D4" s="51"/>
      <c r="E4" s="51"/>
      <c r="F4" s="51"/>
      <c r="G4" s="52"/>
      <c r="H4" s="5"/>
      <c r="I4" s="14"/>
    </row>
    <row r="5" spans="1:12" s="3" customFormat="1" ht="21.1" customHeight="1" x14ac:dyDescent="0.25">
      <c r="A5" s="5" t="s">
        <v>2</v>
      </c>
      <c r="B5" s="12">
        <v>148500</v>
      </c>
      <c r="C5" s="5">
        <v>1</v>
      </c>
      <c r="D5" s="10">
        <f>B5*C5</f>
        <v>148500</v>
      </c>
      <c r="E5" s="24">
        <v>0.1</v>
      </c>
      <c r="F5" s="17">
        <f>D5*10%</f>
        <v>14850</v>
      </c>
      <c r="G5" s="17">
        <f t="shared" ref="G5:G19" si="0">D5+F5</f>
        <v>163350</v>
      </c>
      <c r="H5" s="17">
        <v>163350</v>
      </c>
      <c r="I5" s="15"/>
      <c r="J5" s="9"/>
    </row>
    <row r="6" spans="1:12" s="3" customFormat="1" ht="21.1" customHeight="1" x14ac:dyDescent="0.25">
      <c r="A6" s="5" t="s">
        <v>7</v>
      </c>
      <c r="B6" s="12">
        <v>45100</v>
      </c>
      <c r="C6" s="5">
        <v>10</v>
      </c>
      <c r="D6" s="10">
        <f>B6*C6</f>
        <v>451000</v>
      </c>
      <c r="E6" s="24">
        <v>0.1</v>
      </c>
      <c r="F6" s="17">
        <f t="shared" ref="F6:F19" si="1">D6*10%</f>
        <v>45100</v>
      </c>
      <c r="G6" s="17">
        <f t="shared" si="0"/>
        <v>496100</v>
      </c>
      <c r="H6" s="17">
        <v>496100</v>
      </c>
      <c r="I6" s="15"/>
    </row>
    <row r="7" spans="1:12" s="3" customFormat="1" ht="21.1" customHeight="1" x14ac:dyDescent="0.25">
      <c r="A7" s="5" t="s">
        <v>49</v>
      </c>
      <c r="B7" s="1">
        <v>5850</v>
      </c>
      <c r="C7" s="5">
        <v>25</v>
      </c>
      <c r="D7" s="10">
        <f>B7*C7</f>
        <v>146250</v>
      </c>
      <c r="E7" s="24" t="s">
        <v>50</v>
      </c>
      <c r="F7" s="17">
        <f t="shared" si="1"/>
        <v>14625</v>
      </c>
      <c r="G7" s="17">
        <f t="shared" si="0"/>
        <v>160875</v>
      </c>
      <c r="H7" s="17">
        <v>160875</v>
      </c>
      <c r="I7" s="15"/>
    </row>
    <row r="8" spans="1:12" s="3" customFormat="1" ht="21.1" customHeight="1" x14ac:dyDescent="0.25">
      <c r="A8" s="5" t="s">
        <v>8</v>
      </c>
      <c r="B8" s="12">
        <v>7040</v>
      </c>
      <c r="C8" s="5">
        <v>10</v>
      </c>
      <c r="D8" s="10">
        <f>B8*C8</f>
        <v>70400</v>
      </c>
      <c r="E8" s="24">
        <v>0.1</v>
      </c>
      <c r="F8" s="17">
        <f t="shared" si="1"/>
        <v>7040</v>
      </c>
      <c r="G8" s="17">
        <f t="shared" si="0"/>
        <v>77440</v>
      </c>
      <c r="H8" s="17">
        <v>77440</v>
      </c>
      <c r="I8" s="15"/>
    </row>
    <row r="9" spans="1:12" s="3" customFormat="1" ht="21.1" customHeight="1" x14ac:dyDescent="0.25">
      <c r="A9" s="5" t="s">
        <v>11</v>
      </c>
      <c r="B9" s="12">
        <v>20900</v>
      </c>
      <c r="C9" s="5">
        <v>4</v>
      </c>
      <c r="D9" s="10">
        <f>B9*C9</f>
        <v>83600</v>
      </c>
      <c r="E9" s="24">
        <v>0.1</v>
      </c>
      <c r="F9" s="17">
        <f t="shared" si="1"/>
        <v>8360</v>
      </c>
      <c r="G9" s="17">
        <f t="shared" si="0"/>
        <v>91960</v>
      </c>
      <c r="H9" s="17">
        <v>91960</v>
      </c>
      <c r="I9" s="15"/>
    </row>
    <row r="10" spans="1:12" s="3" customFormat="1" ht="21.1" customHeight="1" x14ac:dyDescent="0.25">
      <c r="A10" s="5" t="s">
        <v>9</v>
      </c>
      <c r="B10" s="12">
        <v>20955</v>
      </c>
      <c r="C10" s="5">
        <v>1</v>
      </c>
      <c r="D10" s="10">
        <f>B10*C10</f>
        <v>20955</v>
      </c>
      <c r="E10" s="24">
        <v>0.1</v>
      </c>
      <c r="F10" s="17">
        <f t="shared" si="1"/>
        <v>2095.5</v>
      </c>
      <c r="G10" s="17">
        <f t="shared" si="0"/>
        <v>23050.5</v>
      </c>
      <c r="H10" s="17">
        <v>23050.5</v>
      </c>
      <c r="I10" s="15"/>
    </row>
    <row r="11" spans="1:12" s="3" customFormat="1" ht="21.1" customHeight="1" x14ac:dyDescent="0.25">
      <c r="A11" s="5" t="s">
        <v>1</v>
      </c>
      <c r="B11" s="12">
        <v>8800</v>
      </c>
      <c r="C11" s="5">
        <v>8</v>
      </c>
      <c r="D11" s="10">
        <f>B11*C11</f>
        <v>70400</v>
      </c>
      <c r="E11" s="24">
        <v>0.1</v>
      </c>
      <c r="F11" s="17">
        <f t="shared" si="1"/>
        <v>7040</v>
      </c>
      <c r="G11" s="17">
        <f t="shared" si="0"/>
        <v>77440</v>
      </c>
      <c r="H11" s="17">
        <v>77440</v>
      </c>
      <c r="I11" s="15"/>
    </row>
    <row r="12" spans="1:12" s="3" customFormat="1" ht="21.1" customHeight="1" x14ac:dyDescent="0.25">
      <c r="A12" s="5" t="s">
        <v>4</v>
      </c>
      <c r="B12" s="12">
        <v>5747.2</v>
      </c>
      <c r="C12" s="5">
        <v>3</v>
      </c>
      <c r="D12" s="10">
        <f>B12*C12</f>
        <v>17241.599999999999</v>
      </c>
      <c r="E12" s="24">
        <v>0.1</v>
      </c>
      <c r="F12" s="17">
        <f t="shared" si="1"/>
        <v>1724.1599999999999</v>
      </c>
      <c r="G12" s="17">
        <f t="shared" si="0"/>
        <v>18965.759999999998</v>
      </c>
      <c r="H12" s="17">
        <v>18965.759999999998</v>
      </c>
      <c r="I12" s="15"/>
    </row>
    <row r="13" spans="1:12" s="3" customFormat="1" ht="21.1" customHeight="1" x14ac:dyDescent="0.25">
      <c r="A13" s="5" t="s">
        <v>5</v>
      </c>
      <c r="B13" s="12">
        <v>14850</v>
      </c>
      <c r="C13" s="5">
        <v>2</v>
      </c>
      <c r="D13" s="10">
        <f>B13*C13</f>
        <v>29700</v>
      </c>
      <c r="E13" s="24">
        <v>0.1</v>
      </c>
      <c r="F13" s="17">
        <f t="shared" si="1"/>
        <v>2970</v>
      </c>
      <c r="G13" s="17">
        <f t="shared" si="0"/>
        <v>32670</v>
      </c>
      <c r="H13" s="17">
        <v>32670</v>
      </c>
      <c r="I13" s="15"/>
    </row>
    <row r="14" spans="1:12" s="3" customFormat="1" ht="28.55" x14ac:dyDescent="0.25">
      <c r="A14" s="5" t="s">
        <v>18</v>
      </c>
      <c r="B14" s="1">
        <v>22000</v>
      </c>
      <c r="C14" s="5">
        <v>1</v>
      </c>
      <c r="D14" s="10">
        <f>B14*C14</f>
        <v>22000</v>
      </c>
      <c r="E14" s="24">
        <v>0.1</v>
      </c>
      <c r="F14" s="17">
        <f t="shared" si="1"/>
        <v>2200</v>
      </c>
      <c r="G14" s="17">
        <f t="shared" si="0"/>
        <v>24200</v>
      </c>
      <c r="H14" s="17">
        <v>24200</v>
      </c>
      <c r="I14" s="15"/>
    </row>
    <row r="15" spans="1:12" s="3" customFormat="1" ht="21.1" customHeight="1" x14ac:dyDescent="0.25">
      <c r="A15" s="5" t="s">
        <v>6</v>
      </c>
      <c r="B15" s="1">
        <v>8340</v>
      </c>
      <c r="C15" s="5">
        <v>51</v>
      </c>
      <c r="D15" s="10">
        <f>B15*C15</f>
        <v>425340</v>
      </c>
      <c r="E15" s="24" t="s">
        <v>48</v>
      </c>
      <c r="F15" s="17">
        <f>D15*10%</f>
        <v>42534</v>
      </c>
      <c r="G15" s="17">
        <f>D15+F15</f>
        <v>467874</v>
      </c>
      <c r="H15" s="17">
        <v>467874</v>
      </c>
      <c r="I15" s="15"/>
      <c r="K15" s="9"/>
    </row>
    <row r="16" spans="1:12" s="3" customFormat="1" ht="21.1" customHeight="1" x14ac:dyDescent="0.25">
      <c r="A16" s="5" t="s">
        <v>17</v>
      </c>
      <c r="B16" s="1">
        <v>8250</v>
      </c>
      <c r="C16" s="5">
        <v>1</v>
      </c>
      <c r="D16" s="1">
        <f>B16*C16</f>
        <v>8250</v>
      </c>
      <c r="E16" s="24">
        <v>0.1</v>
      </c>
      <c r="F16" s="17">
        <f>D16*10%</f>
        <v>825</v>
      </c>
      <c r="G16" s="17">
        <f>D16+F16</f>
        <v>9075</v>
      </c>
      <c r="H16" s="17">
        <v>9075</v>
      </c>
      <c r="I16" s="15"/>
      <c r="J16" s="4"/>
      <c r="K16" s="4"/>
      <c r="L16" s="4"/>
    </row>
    <row r="17" spans="1:12" s="3" customFormat="1" x14ac:dyDescent="0.25">
      <c r="A17" s="5"/>
      <c r="B17" s="51"/>
      <c r="C17" s="51"/>
      <c r="D17" s="51"/>
      <c r="E17" s="51"/>
      <c r="F17" s="51"/>
      <c r="G17" s="52"/>
      <c r="H17" s="17"/>
      <c r="I17" s="15"/>
    </row>
    <row r="18" spans="1:12" s="3" customFormat="1" ht="30.1" customHeight="1" x14ac:dyDescent="0.25">
      <c r="A18" s="5" t="s">
        <v>13</v>
      </c>
      <c r="B18" s="1">
        <v>21818</v>
      </c>
      <c r="C18" s="5"/>
      <c r="D18" s="1">
        <v>21818</v>
      </c>
      <c r="E18" s="24">
        <v>0.1</v>
      </c>
      <c r="F18" s="17">
        <f t="shared" si="1"/>
        <v>2181.8000000000002</v>
      </c>
      <c r="G18" s="17">
        <f t="shared" si="0"/>
        <v>23999.8</v>
      </c>
      <c r="H18" s="17">
        <v>23999.8</v>
      </c>
      <c r="I18" s="15"/>
      <c r="J18" s="4"/>
      <c r="K18" s="4"/>
      <c r="L18" s="4"/>
    </row>
    <row r="19" spans="1:12" s="3" customFormat="1" ht="36" customHeight="1" x14ac:dyDescent="0.25">
      <c r="A19" s="5" t="s">
        <v>15</v>
      </c>
      <c r="B19" s="1">
        <v>30000</v>
      </c>
      <c r="C19" s="5"/>
      <c r="D19" s="1">
        <v>30000</v>
      </c>
      <c r="E19" s="24">
        <v>0.1</v>
      </c>
      <c r="F19" s="17">
        <f t="shared" si="1"/>
        <v>3000</v>
      </c>
      <c r="G19" s="17">
        <f t="shared" si="0"/>
        <v>33000</v>
      </c>
      <c r="H19" s="17">
        <v>33000</v>
      </c>
      <c r="I19" s="15"/>
      <c r="J19" s="4"/>
      <c r="K19" s="4"/>
      <c r="L19" s="4"/>
    </row>
    <row r="20" spans="1:12" s="3" customFormat="1" ht="28.55" x14ac:dyDescent="0.25">
      <c r="A20" s="5" t="s">
        <v>51</v>
      </c>
      <c r="B20" s="1"/>
      <c r="C20" s="5"/>
      <c r="D20" s="1"/>
      <c r="E20" s="24"/>
      <c r="F20" s="17"/>
      <c r="G20" s="17"/>
      <c r="H20" s="17"/>
      <c r="I20" s="15"/>
      <c r="J20" s="4"/>
      <c r="K20" s="4"/>
      <c r="L20" s="4"/>
    </row>
    <row r="21" spans="1:12" ht="21.1" customHeight="1" x14ac:dyDescent="0.25">
      <c r="A21" s="6"/>
      <c r="B21" s="6"/>
      <c r="C21" s="6"/>
      <c r="D21" s="11">
        <f>SUM(D5:D19)</f>
        <v>1545454.6</v>
      </c>
      <c r="E21" s="11"/>
      <c r="F21" s="18">
        <f>SUM(F5:F19)</f>
        <v>154545.46</v>
      </c>
      <c r="G21" s="18">
        <f>SUM(G5:G19)</f>
        <v>1700000.06</v>
      </c>
      <c r="H21" s="19">
        <f>SUM(H5:H19)</f>
        <v>1700000.06</v>
      </c>
      <c r="I21" s="15"/>
      <c r="K21" s="2"/>
    </row>
    <row r="22" spans="1:12" ht="21.1" customHeight="1" x14ac:dyDescent="0.25">
      <c r="D22" s="8"/>
      <c r="E22" s="8"/>
      <c r="F22" s="8"/>
      <c r="G22" s="8"/>
      <c r="H22" s="8"/>
      <c r="I22" s="16"/>
    </row>
  </sheetData>
  <mergeCells count="3">
    <mergeCell ref="A1:H1"/>
    <mergeCell ref="B4:G4"/>
    <mergeCell ref="B17:G1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C1D7E-564A-6D4C-895E-3BEF58531FC0}">
  <dimension ref="A17:L23"/>
  <sheetViews>
    <sheetView topLeftCell="A8" zoomScale="57" zoomScaleNormal="170" workbookViewId="0">
      <selection activeCell="F40" sqref="F40"/>
    </sheetView>
  </sheetViews>
  <sheetFormatPr defaultColWidth="11" defaultRowHeight="14.3" x14ac:dyDescent="0.25"/>
  <cols>
    <col min="1" max="2" width="16.625" customWidth="1"/>
    <col min="3" max="3" width="15" customWidth="1"/>
    <col min="4" max="4" width="17.875" customWidth="1"/>
    <col min="5" max="5" width="14.375" customWidth="1"/>
    <col min="6" max="7" width="16" customWidth="1"/>
    <col min="8" max="8" width="13.375" customWidth="1"/>
    <col min="10" max="10" width="16" customWidth="1"/>
    <col min="11" max="11" width="19.125" customWidth="1"/>
  </cols>
  <sheetData>
    <row r="17" spans="1:12" x14ac:dyDescent="0.25">
      <c r="A17" s="56" t="s">
        <v>29</v>
      </c>
      <c r="B17" s="56"/>
      <c r="C17" s="56"/>
      <c r="D17" s="56"/>
      <c r="E17" s="56"/>
      <c r="F17" s="56"/>
      <c r="G17" s="56"/>
      <c r="H17" s="56"/>
      <c r="I17" s="56"/>
    </row>
    <row r="18" spans="1:12" x14ac:dyDescent="0.25">
      <c r="A18" s="26"/>
      <c r="B18" s="26"/>
      <c r="C18" s="57" t="s">
        <v>34</v>
      </c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28.55" x14ac:dyDescent="0.25">
      <c r="A19" s="27" t="s">
        <v>30</v>
      </c>
      <c r="B19" s="27"/>
      <c r="C19" s="37" t="s">
        <v>31</v>
      </c>
      <c r="D19" s="37" t="s">
        <v>32</v>
      </c>
      <c r="E19" s="37" t="s">
        <v>35</v>
      </c>
      <c r="F19" s="37" t="s">
        <v>36</v>
      </c>
      <c r="G19" s="7" t="s">
        <v>43</v>
      </c>
      <c r="H19" s="37" t="s">
        <v>38</v>
      </c>
      <c r="I19" s="37" t="s">
        <v>39</v>
      </c>
      <c r="J19" s="37" t="s">
        <v>40</v>
      </c>
      <c r="K19" s="7" t="s">
        <v>46</v>
      </c>
      <c r="L19" s="37" t="s">
        <v>47</v>
      </c>
    </row>
    <row r="20" spans="1:12" ht="128.4" x14ac:dyDescent="0.25">
      <c r="A20" s="38" t="s">
        <v>2</v>
      </c>
      <c r="B20" s="39" t="s">
        <v>41</v>
      </c>
      <c r="C20" s="40"/>
      <c r="D20" s="41" t="s">
        <v>37</v>
      </c>
      <c r="E20" s="41" t="s">
        <v>45</v>
      </c>
      <c r="F20" s="41"/>
      <c r="G20" s="41" t="s">
        <v>44</v>
      </c>
      <c r="H20" s="41"/>
      <c r="I20" s="42"/>
      <c r="J20" s="42"/>
      <c r="K20" s="43"/>
      <c r="L20" s="44"/>
    </row>
    <row r="21" spans="1:12" x14ac:dyDescent="0.25">
      <c r="A21" s="30"/>
      <c r="B21" s="33" t="s">
        <v>42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2">
        <f>SUM(C21:J21)</f>
        <v>0</v>
      </c>
      <c r="L21" s="32">
        <f>SUM(D21:K21)</f>
        <v>0</v>
      </c>
    </row>
    <row r="22" spans="1:12" x14ac:dyDescent="0.25">
      <c r="A22" s="34" t="s">
        <v>6</v>
      </c>
      <c r="B22" s="35" t="s">
        <v>41</v>
      </c>
      <c r="C22" s="28"/>
      <c r="D22" s="28"/>
      <c r="E22" s="28"/>
      <c r="F22" s="28"/>
      <c r="G22" s="28"/>
      <c r="H22" s="28"/>
      <c r="I22" s="28"/>
      <c r="J22" s="28"/>
      <c r="K22" s="29"/>
      <c r="L22" s="45"/>
    </row>
    <row r="23" spans="1:12" x14ac:dyDescent="0.25">
      <c r="A23" s="30"/>
      <c r="B23" s="33" t="s">
        <v>42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6">
        <f>SUM(C23:J23)</f>
        <v>0</v>
      </c>
      <c r="L23" s="36">
        <f>SUM(D23:K23)</f>
        <v>0</v>
      </c>
    </row>
  </sheetData>
  <mergeCells count="2">
    <mergeCell ref="A17:I17"/>
    <mergeCell ref="C18:L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5FA66-E7F3-472D-8882-8104EFF29A3C}">
  <sheetPr>
    <tabColor theme="9" tint="-0.249977111117893"/>
  </sheetPr>
  <dimension ref="A1:O31"/>
  <sheetViews>
    <sheetView topLeftCell="A16" zoomScale="70" zoomScaleNormal="70" workbookViewId="0">
      <selection sqref="A1:XFD1048576"/>
    </sheetView>
  </sheetViews>
  <sheetFormatPr defaultColWidth="8.875" defaultRowHeight="14.3" x14ac:dyDescent="0.25"/>
  <cols>
    <col min="1" max="1" width="56.25" style="7" bestFit="1" customWidth="1"/>
    <col min="2" max="2" width="10.5" style="7" bestFit="1" customWidth="1"/>
    <col min="3" max="3" width="15.25" style="7" bestFit="1" customWidth="1"/>
    <col min="4" max="4" width="13.875" style="7" bestFit="1" customWidth="1"/>
    <col min="5" max="5" width="11.25" style="7" bestFit="1" customWidth="1"/>
    <col min="6" max="6" width="15.125" style="49" bestFit="1" customWidth="1"/>
    <col min="7" max="7" width="13" style="7" bestFit="1" customWidth="1"/>
    <col min="8" max="8" width="22.5" style="7" bestFit="1" customWidth="1"/>
    <col min="9" max="9" width="13.375" style="7" bestFit="1" customWidth="1"/>
    <col min="10" max="10" width="14.375" style="7" bestFit="1" customWidth="1"/>
    <col min="11" max="11" width="23.75" style="7" bestFit="1" customWidth="1"/>
    <col min="12" max="12" width="11.375" style="13" customWidth="1"/>
    <col min="13" max="13" width="11.125" style="7" bestFit="1" customWidth="1"/>
    <col min="14" max="14" width="12.625" style="7" bestFit="1" customWidth="1"/>
    <col min="15" max="16384" width="8.875" style="7"/>
  </cols>
  <sheetData>
    <row r="1" spans="1:14" ht="31.95" customHeight="1" x14ac:dyDescent="0.25">
      <c r="A1" s="53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4" x14ac:dyDescent="0.25">
      <c r="A2" s="6"/>
      <c r="B2" s="6"/>
      <c r="C2" s="6"/>
      <c r="D2" s="6"/>
      <c r="E2" s="6"/>
      <c r="F2" s="46"/>
      <c r="G2" s="6"/>
      <c r="H2" s="6"/>
      <c r="I2" s="6"/>
      <c r="J2" s="6"/>
      <c r="K2" s="6"/>
    </row>
    <row r="3" spans="1:14" s="3" customFormat="1" ht="71.349999999999994" x14ac:dyDescent="0.25">
      <c r="A3" s="5" t="s">
        <v>0</v>
      </c>
      <c r="B3" s="5" t="s">
        <v>26</v>
      </c>
      <c r="C3" s="25" t="s">
        <v>25</v>
      </c>
      <c r="D3" s="5" t="s">
        <v>27</v>
      </c>
      <c r="E3" s="25" t="s">
        <v>19</v>
      </c>
      <c r="F3" s="47"/>
      <c r="G3" s="5" t="s">
        <v>28</v>
      </c>
      <c r="H3" s="5" t="s">
        <v>20</v>
      </c>
      <c r="I3" s="5" t="s">
        <v>23</v>
      </c>
      <c r="J3" s="5" t="s">
        <v>24</v>
      </c>
      <c r="K3" s="5" t="s">
        <v>10</v>
      </c>
      <c r="L3" s="14"/>
    </row>
    <row r="4" spans="1:14" s="3" customFormat="1" x14ac:dyDescent="0.25">
      <c r="A4" s="5"/>
      <c r="B4" s="50" t="s">
        <v>21</v>
      </c>
      <c r="C4" s="51"/>
      <c r="D4" s="51"/>
      <c r="E4" s="51"/>
      <c r="F4" s="51"/>
      <c r="G4" s="51"/>
      <c r="H4" s="51"/>
      <c r="I4" s="51"/>
      <c r="J4" s="52"/>
      <c r="K4" s="5"/>
      <c r="L4" s="14"/>
    </row>
    <row r="5" spans="1:14" s="3" customFormat="1" ht="21.1" customHeight="1" x14ac:dyDescent="0.25">
      <c r="A5" s="5" t="s">
        <v>2</v>
      </c>
      <c r="B5" s="23">
        <v>1</v>
      </c>
      <c r="C5" s="5"/>
      <c r="D5" s="12">
        <v>148500</v>
      </c>
      <c r="E5" s="5">
        <v>1</v>
      </c>
      <c r="F5" s="48"/>
      <c r="G5" s="10">
        <f>D5*E5</f>
        <v>148500</v>
      </c>
      <c r="H5" s="24">
        <v>0.1</v>
      </c>
      <c r="I5" s="17">
        <f>G5*10%</f>
        <v>14850</v>
      </c>
      <c r="J5" s="17">
        <f t="shared" ref="J5:J23" si="0">G5+I5</f>
        <v>163350</v>
      </c>
      <c r="K5" s="17"/>
      <c r="L5" s="15"/>
      <c r="M5" s="9"/>
    </row>
    <row r="6" spans="1:14" s="3" customFormat="1" ht="21.1" customHeight="1" x14ac:dyDescent="0.25">
      <c r="A6" s="5" t="s">
        <v>7</v>
      </c>
      <c r="B6" s="23">
        <v>11</v>
      </c>
      <c r="C6" s="5"/>
      <c r="D6" s="12">
        <v>45100</v>
      </c>
      <c r="E6" s="5">
        <v>10</v>
      </c>
      <c r="F6" s="48"/>
      <c r="G6" s="10">
        <f>D6*E6</f>
        <v>451000</v>
      </c>
      <c r="H6" s="24">
        <v>0.1</v>
      </c>
      <c r="I6" s="17">
        <f t="shared" ref="I6:I23" si="1">G6*10%</f>
        <v>45100</v>
      </c>
      <c r="J6" s="17">
        <f t="shared" si="0"/>
        <v>496100</v>
      </c>
      <c r="K6" s="17"/>
      <c r="L6" s="15"/>
    </row>
    <row r="7" spans="1:14" s="3" customFormat="1" ht="21.1" customHeight="1" x14ac:dyDescent="0.25">
      <c r="A7" s="5" t="s">
        <v>49</v>
      </c>
      <c r="B7" s="23">
        <v>21</v>
      </c>
      <c r="C7" s="5"/>
      <c r="D7" s="1">
        <v>5850</v>
      </c>
      <c r="E7" s="5">
        <v>25</v>
      </c>
      <c r="F7" s="48"/>
      <c r="G7" s="10">
        <f t="shared" ref="G7:G15" si="2">D7*E7</f>
        <v>146250</v>
      </c>
      <c r="H7" s="24" t="s">
        <v>50</v>
      </c>
      <c r="I7" s="17">
        <f t="shared" si="1"/>
        <v>14625</v>
      </c>
      <c r="J7" s="17">
        <f t="shared" si="0"/>
        <v>160875</v>
      </c>
      <c r="K7" s="17"/>
      <c r="L7" s="15"/>
    </row>
    <row r="8" spans="1:14" s="3" customFormat="1" ht="21.1" customHeight="1" x14ac:dyDescent="0.25">
      <c r="A8" s="5" t="s">
        <v>8</v>
      </c>
      <c r="B8" s="23">
        <v>12</v>
      </c>
      <c r="C8" s="5"/>
      <c r="D8" s="12">
        <v>7040</v>
      </c>
      <c r="E8" s="5">
        <v>10</v>
      </c>
      <c r="F8" s="48"/>
      <c r="G8" s="10">
        <f t="shared" si="2"/>
        <v>70400</v>
      </c>
      <c r="H8" s="24">
        <v>0.1</v>
      </c>
      <c r="I8" s="17">
        <f t="shared" si="1"/>
        <v>7040</v>
      </c>
      <c r="J8" s="17">
        <f t="shared" si="0"/>
        <v>77440</v>
      </c>
      <c r="K8" s="17"/>
      <c r="L8" s="15"/>
    </row>
    <row r="9" spans="1:14" s="3" customFormat="1" ht="21.1" customHeight="1" x14ac:dyDescent="0.25">
      <c r="A9" s="5" t="s">
        <v>11</v>
      </c>
      <c r="B9" s="23">
        <v>5</v>
      </c>
      <c r="C9" s="5"/>
      <c r="D9" s="12">
        <v>20900</v>
      </c>
      <c r="E9" s="5">
        <v>4</v>
      </c>
      <c r="F9" s="48"/>
      <c r="G9" s="10">
        <f t="shared" si="2"/>
        <v>83600</v>
      </c>
      <c r="H9" s="24">
        <v>0.1</v>
      </c>
      <c r="I9" s="17">
        <f t="shared" si="1"/>
        <v>8360</v>
      </c>
      <c r="J9" s="17">
        <f t="shared" si="0"/>
        <v>91960</v>
      </c>
      <c r="K9" s="17"/>
      <c r="L9" s="15"/>
    </row>
    <row r="10" spans="1:14" s="3" customFormat="1" ht="21.1" customHeight="1" x14ac:dyDescent="0.25">
      <c r="A10" s="5" t="s">
        <v>9</v>
      </c>
      <c r="B10" s="23">
        <v>5</v>
      </c>
      <c r="C10" s="5"/>
      <c r="D10" s="12">
        <v>20955</v>
      </c>
      <c r="E10" s="5">
        <v>3</v>
      </c>
      <c r="F10" s="48">
        <v>41910</v>
      </c>
      <c r="G10" s="10">
        <f t="shared" si="2"/>
        <v>62865</v>
      </c>
      <c r="H10" s="24">
        <v>0.1</v>
      </c>
      <c r="I10" s="17">
        <f t="shared" si="1"/>
        <v>6286.5</v>
      </c>
      <c r="J10" s="17">
        <f t="shared" si="0"/>
        <v>69151.5</v>
      </c>
      <c r="K10" s="17"/>
      <c r="L10" s="15"/>
    </row>
    <row r="11" spans="1:14" s="3" customFormat="1" ht="21.1" customHeight="1" x14ac:dyDescent="0.25">
      <c r="A11" s="5" t="s">
        <v>3</v>
      </c>
      <c r="B11" s="23">
        <v>2</v>
      </c>
      <c r="C11" s="5"/>
      <c r="D11" s="12">
        <v>8800</v>
      </c>
      <c r="E11" s="5">
        <v>1</v>
      </c>
      <c r="F11" s="48">
        <v>8800</v>
      </c>
      <c r="G11" s="10">
        <f t="shared" si="2"/>
        <v>8800</v>
      </c>
      <c r="H11" s="24">
        <v>0.1</v>
      </c>
      <c r="I11" s="17">
        <f t="shared" si="1"/>
        <v>880</v>
      </c>
      <c r="J11" s="17">
        <f t="shared" si="0"/>
        <v>9680</v>
      </c>
      <c r="K11" s="17"/>
      <c r="L11" s="15"/>
    </row>
    <row r="12" spans="1:14" s="3" customFormat="1" ht="21.1" customHeight="1" x14ac:dyDescent="0.25">
      <c r="A12" s="5" t="s">
        <v>1</v>
      </c>
      <c r="B12" s="23">
        <v>12</v>
      </c>
      <c r="C12" s="5"/>
      <c r="D12" s="12">
        <v>8800</v>
      </c>
      <c r="E12" s="5">
        <v>13</v>
      </c>
      <c r="F12" s="48">
        <v>44000</v>
      </c>
      <c r="G12" s="10">
        <f>D12*E12</f>
        <v>114400</v>
      </c>
      <c r="H12" s="24">
        <v>0.1</v>
      </c>
      <c r="I12" s="17">
        <f t="shared" si="1"/>
        <v>11440</v>
      </c>
      <c r="J12" s="17">
        <f t="shared" si="0"/>
        <v>125840</v>
      </c>
      <c r="K12" s="17"/>
      <c r="L12" s="15"/>
    </row>
    <row r="13" spans="1:14" s="3" customFormat="1" ht="21.1" customHeight="1" x14ac:dyDescent="0.25">
      <c r="A13" s="5" t="s">
        <v>4</v>
      </c>
      <c r="B13" s="23">
        <v>4</v>
      </c>
      <c r="C13" s="5"/>
      <c r="D13" s="12">
        <v>5747.2</v>
      </c>
      <c r="E13" s="5">
        <v>3</v>
      </c>
      <c r="F13" s="48"/>
      <c r="G13" s="10">
        <f t="shared" si="2"/>
        <v>17241.599999999999</v>
      </c>
      <c r="H13" s="24">
        <v>0.1</v>
      </c>
      <c r="I13" s="17">
        <f t="shared" si="1"/>
        <v>1724.1599999999999</v>
      </c>
      <c r="J13" s="17">
        <f t="shared" si="0"/>
        <v>18965.759999999998</v>
      </c>
      <c r="K13" s="17"/>
      <c r="L13" s="15"/>
    </row>
    <row r="14" spans="1:14" s="3" customFormat="1" ht="21.1" customHeight="1" x14ac:dyDescent="0.25">
      <c r="A14" s="5" t="s">
        <v>5</v>
      </c>
      <c r="B14" s="23">
        <v>2</v>
      </c>
      <c r="C14" s="5"/>
      <c r="D14" s="12">
        <v>14850</v>
      </c>
      <c r="E14" s="5">
        <v>2</v>
      </c>
      <c r="F14" s="48"/>
      <c r="G14" s="10">
        <f t="shared" si="2"/>
        <v>29700</v>
      </c>
      <c r="H14" s="24">
        <v>0.1</v>
      </c>
      <c r="I14" s="17">
        <f t="shared" si="1"/>
        <v>2970</v>
      </c>
      <c r="J14" s="17">
        <f t="shared" si="0"/>
        <v>32670</v>
      </c>
      <c r="K14" s="17"/>
      <c r="L14" s="15"/>
    </row>
    <row r="15" spans="1:14" s="3" customFormat="1" ht="28.55" x14ac:dyDescent="0.25">
      <c r="A15" s="5" t="s">
        <v>18</v>
      </c>
      <c r="B15" s="23">
        <v>1</v>
      </c>
      <c r="C15" s="5"/>
      <c r="D15" s="1">
        <v>22000</v>
      </c>
      <c r="E15" s="5">
        <v>1</v>
      </c>
      <c r="F15" s="48"/>
      <c r="G15" s="10">
        <f t="shared" si="2"/>
        <v>22000</v>
      </c>
      <c r="H15" s="24">
        <v>0.1</v>
      </c>
      <c r="I15" s="17">
        <f t="shared" si="1"/>
        <v>2200</v>
      </c>
      <c r="J15" s="17">
        <f t="shared" si="0"/>
        <v>24200</v>
      </c>
      <c r="K15" s="17"/>
      <c r="L15" s="15"/>
    </row>
    <row r="16" spans="1:14" s="3" customFormat="1" ht="21.1" customHeight="1" x14ac:dyDescent="0.25">
      <c r="A16" s="5" t="s">
        <v>6</v>
      </c>
      <c r="B16" s="23">
        <v>25</v>
      </c>
      <c r="C16" s="5"/>
      <c r="D16" s="1">
        <v>8340</v>
      </c>
      <c r="E16" s="5">
        <v>26</v>
      </c>
      <c r="F16" s="48"/>
      <c r="G16" s="10">
        <f>D16*E16</f>
        <v>216840</v>
      </c>
      <c r="H16" s="24" t="s">
        <v>48</v>
      </c>
      <c r="I16" s="17">
        <f>G16*10%</f>
        <v>21684</v>
      </c>
      <c r="J16" s="17">
        <f>G16+I16</f>
        <v>238524</v>
      </c>
      <c r="K16" s="17"/>
      <c r="L16" s="15"/>
      <c r="N16" s="9"/>
    </row>
    <row r="17" spans="1:15" s="3" customFormat="1" ht="21.1" customHeight="1" x14ac:dyDescent="0.25">
      <c r="A17" s="5" t="s">
        <v>17</v>
      </c>
      <c r="B17" s="23">
        <v>2</v>
      </c>
      <c r="C17" s="5"/>
      <c r="D17" s="1">
        <v>16500</v>
      </c>
      <c r="E17" s="5">
        <v>1</v>
      </c>
      <c r="F17" s="48">
        <v>8250</v>
      </c>
      <c r="G17" s="1">
        <f>D17*E17</f>
        <v>16500</v>
      </c>
      <c r="H17" s="24">
        <v>0.1</v>
      </c>
      <c r="I17" s="17">
        <f>G17*10%</f>
        <v>1650</v>
      </c>
      <c r="J17" s="17">
        <f>G17+I17</f>
        <v>18150</v>
      </c>
      <c r="K17" s="17"/>
      <c r="L17" s="15"/>
      <c r="M17" s="4"/>
      <c r="N17" s="4"/>
      <c r="O17" s="4"/>
    </row>
    <row r="18" spans="1:15" s="3" customFormat="1" x14ac:dyDescent="0.25">
      <c r="A18" s="5"/>
      <c r="B18" s="50" t="s">
        <v>22</v>
      </c>
      <c r="C18" s="51"/>
      <c r="D18" s="51"/>
      <c r="E18" s="51"/>
      <c r="F18" s="51"/>
      <c r="G18" s="51"/>
      <c r="H18" s="51"/>
      <c r="I18" s="51"/>
      <c r="J18" s="52"/>
      <c r="K18" s="17"/>
      <c r="L18" s="15"/>
    </row>
    <row r="19" spans="1:15" s="3" customFormat="1" ht="21.1" customHeight="1" x14ac:dyDescent="0.25">
      <c r="A19" s="5" t="s">
        <v>16</v>
      </c>
      <c r="B19" s="23">
        <v>1</v>
      </c>
      <c r="C19" s="5"/>
      <c r="D19" s="1">
        <v>35000</v>
      </c>
      <c r="E19" s="5">
        <v>1</v>
      </c>
      <c r="F19" s="48">
        <v>35000</v>
      </c>
      <c r="G19" s="1">
        <v>35000</v>
      </c>
      <c r="H19" s="24">
        <v>0.1</v>
      </c>
      <c r="I19" s="17">
        <f t="shared" si="1"/>
        <v>3500</v>
      </c>
      <c r="J19" s="17">
        <f t="shared" si="0"/>
        <v>38500</v>
      </c>
      <c r="K19" s="17"/>
      <c r="L19" s="15"/>
      <c r="M19" s="4"/>
      <c r="N19" s="4"/>
      <c r="O19" s="4"/>
    </row>
    <row r="20" spans="1:15" s="3" customFormat="1" ht="21.1" customHeight="1" x14ac:dyDescent="0.25">
      <c r="A20" s="5" t="s">
        <v>12</v>
      </c>
      <c r="B20" s="23">
        <v>1</v>
      </c>
      <c r="C20" s="5"/>
      <c r="D20" s="1">
        <v>30000</v>
      </c>
      <c r="E20" s="5">
        <v>1</v>
      </c>
      <c r="F20" s="48">
        <v>30000</v>
      </c>
      <c r="G20" s="1">
        <v>30000</v>
      </c>
      <c r="H20" s="24">
        <v>0.1</v>
      </c>
      <c r="I20" s="17">
        <f t="shared" si="1"/>
        <v>3000</v>
      </c>
      <c r="J20" s="17">
        <f t="shared" si="0"/>
        <v>33000</v>
      </c>
      <c r="K20" s="17"/>
      <c r="L20" s="15"/>
      <c r="M20" s="4"/>
      <c r="N20" s="4"/>
      <c r="O20" s="4"/>
    </row>
    <row r="21" spans="1:15" s="3" customFormat="1" ht="30.1" customHeight="1" x14ac:dyDescent="0.25">
      <c r="A21" s="5" t="s">
        <v>13</v>
      </c>
      <c r="B21" s="23">
        <v>1</v>
      </c>
      <c r="C21" s="5"/>
      <c r="D21" s="1">
        <v>20000</v>
      </c>
      <c r="E21" s="5">
        <v>1</v>
      </c>
      <c r="F21" s="48"/>
      <c r="G21" s="1">
        <v>20000</v>
      </c>
      <c r="H21" s="24">
        <v>0.1</v>
      </c>
      <c r="I21" s="17">
        <f t="shared" si="1"/>
        <v>2000</v>
      </c>
      <c r="J21" s="17">
        <f t="shared" si="0"/>
        <v>22000</v>
      </c>
      <c r="K21" s="17"/>
      <c r="L21" s="15"/>
      <c r="M21" s="4"/>
      <c r="N21" s="4"/>
      <c r="O21" s="4"/>
    </row>
    <row r="22" spans="1:15" s="3" customFormat="1" ht="36" customHeight="1" x14ac:dyDescent="0.25">
      <c r="A22" s="5" t="s">
        <v>15</v>
      </c>
      <c r="B22" s="23"/>
      <c r="C22" s="5"/>
      <c r="D22" s="1">
        <v>30000</v>
      </c>
      <c r="E22" s="5"/>
      <c r="F22" s="48"/>
      <c r="G22" s="1">
        <v>30000</v>
      </c>
      <c r="H22" s="24">
        <v>0.1</v>
      </c>
      <c r="I22" s="17">
        <f t="shared" si="1"/>
        <v>3000</v>
      </c>
      <c r="J22" s="17">
        <f t="shared" si="0"/>
        <v>33000</v>
      </c>
      <c r="K22" s="17"/>
      <c r="L22" s="15"/>
      <c r="M22" s="4"/>
      <c r="N22" s="4"/>
      <c r="O22" s="4"/>
    </row>
    <row r="23" spans="1:15" s="3" customFormat="1" ht="42.8" x14ac:dyDescent="0.25">
      <c r="A23" s="5" t="s">
        <v>14</v>
      </c>
      <c r="B23" s="23">
        <v>1000</v>
      </c>
      <c r="C23" s="5"/>
      <c r="D23" s="1">
        <v>27000</v>
      </c>
      <c r="E23" s="5">
        <v>1000</v>
      </c>
      <c r="F23" s="48">
        <v>27000</v>
      </c>
      <c r="G23" s="1">
        <v>27000</v>
      </c>
      <c r="H23" s="24">
        <v>0.1</v>
      </c>
      <c r="I23" s="17">
        <f t="shared" si="1"/>
        <v>2700</v>
      </c>
      <c r="J23" s="17">
        <f t="shared" si="0"/>
        <v>29700</v>
      </c>
      <c r="K23" s="17"/>
      <c r="L23" s="15"/>
      <c r="M23" s="4"/>
      <c r="N23" s="4"/>
      <c r="O23" s="4"/>
    </row>
    <row r="24" spans="1:15" s="3" customFormat="1" x14ac:dyDescent="0.25">
      <c r="A24" s="5" t="s">
        <v>51</v>
      </c>
      <c r="B24" s="23"/>
      <c r="C24" s="5"/>
      <c r="D24" s="1"/>
      <c r="E24" s="5"/>
      <c r="F24" s="48">
        <v>16893</v>
      </c>
      <c r="G24" s="1"/>
      <c r="H24" s="24"/>
      <c r="I24" s="17"/>
      <c r="J24" s="17"/>
      <c r="K24" s="17"/>
      <c r="L24" s="15"/>
      <c r="M24" s="4"/>
      <c r="N24" s="4"/>
      <c r="O24" s="4"/>
    </row>
    <row r="25" spans="1:15" ht="21.1" customHeight="1" x14ac:dyDescent="0.25">
      <c r="A25" s="6"/>
      <c r="B25" s="6"/>
      <c r="C25" s="6"/>
      <c r="D25" s="6"/>
      <c r="E25" s="6"/>
      <c r="F25" s="46">
        <f>SUM(F5:F24)</f>
        <v>211853</v>
      </c>
      <c r="G25" s="11">
        <f>SUM(G5:G23)</f>
        <v>1530096.6</v>
      </c>
      <c r="H25" s="11"/>
      <c r="I25" s="18">
        <f>SUM(I5:I23)</f>
        <v>153009.66</v>
      </c>
      <c r="J25" s="18">
        <f>SUM(J5:J23)</f>
        <v>1683106.26</v>
      </c>
      <c r="K25" s="19">
        <f>SUM(K5:K23)</f>
        <v>0</v>
      </c>
      <c r="L25" s="15"/>
      <c r="N25" s="2"/>
    </row>
    <row r="26" spans="1:15" ht="21.1" customHeight="1" x14ac:dyDescent="0.25">
      <c r="G26" s="8"/>
      <c r="H26" s="8"/>
      <c r="I26" s="8"/>
      <c r="J26" s="8"/>
      <c r="K26" s="8"/>
      <c r="L26" s="16"/>
    </row>
    <row r="27" spans="1:15" ht="21.1" customHeight="1" x14ac:dyDescent="0.25">
      <c r="E27" s="8"/>
      <c r="G27" s="20">
        <f>G25</f>
        <v>1530096.6</v>
      </c>
      <c r="H27" s="20"/>
      <c r="I27" s="21"/>
      <c r="J27" s="20"/>
      <c r="K27" s="8"/>
      <c r="L27" s="16"/>
    </row>
    <row r="28" spans="1:15" x14ac:dyDescent="0.25">
      <c r="G28" s="20">
        <f>I25</f>
        <v>153009.66</v>
      </c>
      <c r="H28" s="20"/>
      <c r="I28" s="21"/>
      <c r="J28" s="22">
        <f>J25</f>
        <v>1683106.26</v>
      </c>
      <c r="K28" s="8"/>
    </row>
    <row r="29" spans="1:15" x14ac:dyDescent="0.25">
      <c r="G29" s="22">
        <f>SUM(G27:G28)</f>
        <v>1683106.26</v>
      </c>
      <c r="H29" s="22"/>
      <c r="I29" s="22"/>
      <c r="J29" s="22">
        <f>K25</f>
        <v>0</v>
      </c>
      <c r="K29" s="8"/>
    </row>
    <row r="30" spans="1:15" x14ac:dyDescent="0.25">
      <c r="G30" s="20"/>
      <c r="H30" s="20"/>
      <c r="I30" s="20"/>
      <c r="J30" s="20">
        <f>J28-J29</f>
        <v>1683106.26</v>
      </c>
      <c r="K30" s="8"/>
    </row>
    <row r="31" spans="1:15" x14ac:dyDescent="0.25">
      <c r="G31" s="21"/>
      <c r="H31" s="21"/>
      <c r="I31" s="21"/>
      <c r="J31" s="21"/>
    </row>
  </sheetData>
  <mergeCells count="3">
    <mergeCell ref="B4:J4"/>
    <mergeCell ref="B18:J18"/>
    <mergeCell ref="A1:K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GEMSA New Prpsl after 7.21 Meet</vt:lpstr>
      <vt:lpstr>Cost by Course</vt:lpstr>
      <vt:lpstr>GEMSA Cost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</dc:creator>
  <cp:lastModifiedBy>Cathy White</cp:lastModifiedBy>
  <dcterms:created xsi:type="dcterms:W3CDTF">2019-10-12T00:13:42Z</dcterms:created>
  <dcterms:modified xsi:type="dcterms:W3CDTF">2022-07-22T00:06:43Z</dcterms:modified>
</cp:coreProperties>
</file>